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R:\HORT\Skinkis-Lab\Completed Research Trials\Berry Size Increase 2011-2016\Testing calcs by Industry\Equations given to industry\"/>
    </mc:Choice>
  </mc:AlternateContent>
  <xr:revisionPtr revIDLastSave="0" documentId="13_ncr:1_{1C00902F-8BAA-4EE8-ADA6-B4E29B2F8635}" xr6:coauthVersionLast="36" xr6:coauthVersionMax="36" xr10:uidLastSave="{00000000-0000-0000-0000-000000000000}"/>
  <bookViews>
    <workbookView xWindow="0" yWindow="0" windowWidth="28800" windowHeight="11475" xr2:uid="{00000000-000D-0000-FFFF-FFFF00000000}"/>
  </bookViews>
  <sheets>
    <sheet name="How to Use" sheetId="2" r:id="rId1"/>
    <sheet name="Data input form" sheetId="1" r:id="rId2"/>
    <sheet name="Examples"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 i="1" l="1"/>
  <c r="W14" i="1"/>
  <c r="W15" i="1"/>
  <c r="W16" i="1"/>
  <c r="W17" i="1"/>
  <c r="W18" i="1"/>
  <c r="W19" i="1"/>
  <c r="W20" i="1"/>
  <c r="W12" i="1"/>
  <c r="W11" i="1"/>
  <c r="W10" i="1"/>
  <c r="W9" i="1"/>
  <c r="W8" i="1"/>
  <c r="W7" i="1"/>
  <c r="W6" i="1"/>
  <c r="W5" i="1"/>
  <c r="W4" i="1"/>
  <c r="W3" i="1"/>
  <c r="P4" i="1"/>
  <c r="Q4" i="1" s="1"/>
  <c r="P5" i="1"/>
  <c r="Q5" i="1" s="1"/>
  <c r="P6" i="1"/>
  <c r="Q6" i="1" s="1"/>
  <c r="P7" i="1"/>
  <c r="Q7" i="1" s="1"/>
  <c r="P8" i="1"/>
  <c r="Q8" i="1" s="1"/>
  <c r="P9" i="1"/>
  <c r="Q9" i="1" s="1"/>
  <c r="P10" i="1"/>
  <c r="Q10" i="1" s="1"/>
  <c r="P11" i="1"/>
  <c r="Q11" i="1" s="1"/>
  <c r="P12" i="1"/>
  <c r="Q12" i="1" s="1"/>
  <c r="P13" i="1"/>
  <c r="Q13" i="1" s="1"/>
  <c r="P14" i="1"/>
  <c r="Q14" i="1" s="1"/>
  <c r="P15" i="1"/>
  <c r="Q15" i="1"/>
  <c r="P16" i="1"/>
  <c r="Q16" i="1" s="1"/>
  <c r="P17" i="1"/>
  <c r="Q17" i="1"/>
  <c r="P18" i="1"/>
  <c r="Q18" i="1" s="1"/>
  <c r="P19" i="1"/>
  <c r="Q19" i="1"/>
  <c r="P20" i="1"/>
  <c r="Q20" i="1" s="1"/>
  <c r="P3" i="1"/>
  <c r="Q3" i="1"/>
  <c r="K20" i="1"/>
  <c r="K15" i="1"/>
  <c r="K16" i="1"/>
  <c r="K17" i="1"/>
  <c r="K18" i="1"/>
  <c r="K19" i="1"/>
  <c r="K14" i="1"/>
  <c r="K13" i="1"/>
  <c r="K12" i="1"/>
  <c r="K11" i="1"/>
  <c r="K10" i="1"/>
  <c r="K9" i="1"/>
  <c r="K8" i="1"/>
  <c r="K7" i="1"/>
  <c r="K6" i="1"/>
  <c r="K5" i="1"/>
  <c r="K4" i="1"/>
  <c r="K3" i="1"/>
  <c r="I13" i="3" l="1"/>
  <c r="I3" i="3" l="1"/>
  <c r="I4" i="3"/>
  <c r="I5" i="3"/>
  <c r="I6" i="3"/>
  <c r="I7" i="3"/>
  <c r="I8" i="3"/>
  <c r="I9" i="3"/>
  <c r="I10" i="3"/>
  <c r="I11" i="3"/>
  <c r="I12" i="3"/>
  <c r="I2" i="3"/>
  <c r="I23" i="3"/>
  <c r="I24" i="3"/>
  <c r="I25" i="3"/>
  <c r="I26" i="3"/>
  <c r="I27" i="3"/>
  <c r="I28" i="3"/>
  <c r="I29" i="3"/>
  <c r="I30" i="3"/>
  <c r="I31" i="3"/>
  <c r="I22" i="3"/>
  <c r="B35" i="3" l="1"/>
  <c r="B34" i="3"/>
  <c r="B33" i="3"/>
  <c r="B32" i="3"/>
  <c r="B31" i="3"/>
  <c r="B30" i="3"/>
  <c r="B29" i="3"/>
  <c r="B28" i="3"/>
  <c r="B27" i="3"/>
  <c r="B23" i="3" l="1"/>
  <c r="B24" i="3"/>
  <c r="B25" i="3"/>
  <c r="B26" i="3"/>
  <c r="B22" i="3"/>
  <c r="B18" i="3"/>
  <c r="B17" i="3"/>
  <c r="B16" i="3"/>
  <c r="B15" i="3"/>
  <c r="B14" i="3"/>
  <c r="B13" i="3"/>
  <c r="B12" i="3"/>
  <c r="B11" i="3"/>
  <c r="B10" i="3"/>
  <c r="B9" i="3"/>
  <c r="B8" i="3"/>
  <c r="B7" i="3"/>
  <c r="B6" i="3"/>
  <c r="B5" i="3"/>
  <c r="B4" i="3"/>
  <c r="B3" i="3"/>
  <c r="B2" i="3"/>
  <c r="C20" i="1" l="1"/>
  <c r="D20" i="1" s="1"/>
  <c r="C19" i="1"/>
  <c r="D19" i="1" s="1"/>
  <c r="C18" i="1"/>
  <c r="D18" i="1" s="1"/>
  <c r="C17" i="1"/>
  <c r="D17" i="1" s="1"/>
  <c r="C16" i="1"/>
  <c r="D16" i="1" s="1"/>
  <c r="C15" i="1"/>
  <c r="D15" i="1" s="1"/>
  <c r="C14" i="1"/>
  <c r="D14" i="1" s="1"/>
  <c r="C13" i="1"/>
  <c r="D13" i="1" s="1"/>
  <c r="C12" i="1"/>
  <c r="D12" i="1" s="1"/>
  <c r="C11" i="1"/>
  <c r="D11" i="1" s="1"/>
  <c r="C10" i="1"/>
  <c r="D10" i="1" s="1"/>
  <c r="C9" i="1"/>
  <c r="D9" i="1" s="1"/>
  <c r="C8" i="1"/>
  <c r="D8" i="1" s="1"/>
  <c r="C7" i="1"/>
  <c r="D7" i="1" s="1"/>
  <c r="C6" i="1"/>
  <c r="D6" i="1" s="1"/>
  <c r="C5" i="1"/>
  <c r="D5" i="1" s="1"/>
  <c r="C4" i="1"/>
  <c r="D4" i="1" s="1"/>
  <c r="C3" i="1"/>
  <c r="D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Skinkis</author>
  </authors>
  <commentList>
    <comment ref="A2" authorId="0" shapeId="0" xr:uid="{00000000-0006-0000-0100-000001000000}">
      <text>
        <r>
          <rPr>
            <b/>
            <sz val="9"/>
            <color indexed="81"/>
            <rFont val="Tahoma"/>
            <family val="2"/>
          </rPr>
          <t>Patty Skinkis:</t>
        </r>
        <r>
          <rPr>
            <sz val="9"/>
            <color indexed="81"/>
            <rFont val="Tahoma"/>
            <family val="2"/>
          </rPr>
          <t xml:space="preserve">
Type in the date for your midpoint of bloom (can be determined by taking middle day between start and finish of bloom or when you see ~50% caps fallen on all clusters.</t>
        </r>
      </text>
    </comment>
    <comment ref="B2" authorId="0" shapeId="0" xr:uid="{00000000-0006-0000-0100-000002000000}">
      <text>
        <r>
          <rPr>
            <b/>
            <sz val="9"/>
            <color indexed="81"/>
            <rFont val="Tahoma"/>
            <family val="2"/>
          </rPr>
          <t>Patty Skinkis:</t>
        </r>
        <r>
          <rPr>
            <sz val="9"/>
            <color indexed="81"/>
            <rFont val="Tahoma"/>
            <family val="2"/>
          </rPr>
          <t xml:space="preserve">
Type in the date of your cluster sampling for cluster weights (crop estimate weights)</t>
        </r>
      </text>
    </comment>
    <comment ref="C2" authorId="0" shapeId="0" xr:uid="{00000000-0006-0000-0100-000003000000}">
      <text>
        <r>
          <rPr>
            <b/>
            <sz val="9"/>
            <color indexed="81"/>
            <rFont val="Tahoma"/>
            <family val="2"/>
          </rPr>
          <t>Patty Skinkis:</t>
        </r>
        <r>
          <rPr>
            <sz val="9"/>
            <color indexed="81"/>
            <rFont val="Tahoma"/>
            <family val="2"/>
          </rPr>
          <t xml:space="preserve">
Uses the function in excel to find the number of  days between the two dates. It counts the date of bloom and all of the dates up to your sample date.</t>
        </r>
      </text>
    </comment>
    <comment ref="D2" authorId="0" shapeId="0" xr:uid="{00000000-0006-0000-0100-000004000000}">
      <text>
        <r>
          <rPr>
            <b/>
            <sz val="9"/>
            <color indexed="81"/>
            <rFont val="Tahoma"/>
            <family val="2"/>
          </rPr>
          <t>Patty Skinkis:</t>
        </r>
        <r>
          <rPr>
            <sz val="9"/>
            <color indexed="81"/>
            <rFont val="Tahoma"/>
            <family val="2"/>
          </rPr>
          <t xml:space="preserve">
Uses the equation where increase factor (y) is  determined by number of days post 50% bloom (x):
</t>
        </r>
        <r>
          <rPr>
            <sz val="11"/>
            <color indexed="81"/>
            <rFont val="Tahoma"/>
            <family val="2"/>
          </rPr>
          <t>y=</t>
        </r>
        <r>
          <rPr>
            <sz val="12"/>
            <color indexed="81"/>
            <rFont val="Tahoma"/>
            <family val="2"/>
          </rPr>
          <t>551.61 x</t>
        </r>
        <r>
          <rPr>
            <vertAlign val="superscript"/>
            <sz val="12"/>
            <color indexed="81"/>
            <rFont val="Tahoma"/>
            <family val="2"/>
          </rPr>
          <t>-1.45</t>
        </r>
      </text>
    </comment>
    <comment ref="H2" authorId="0" shapeId="0" xr:uid="{00000000-0006-0000-0100-000005000000}">
      <text>
        <r>
          <rPr>
            <b/>
            <sz val="9"/>
            <color indexed="81"/>
            <rFont val="Tahoma"/>
            <family val="2"/>
          </rPr>
          <t>Patty Skinkis:</t>
        </r>
        <r>
          <rPr>
            <sz val="9"/>
            <color indexed="81"/>
            <rFont val="Tahoma"/>
            <family val="2"/>
          </rPr>
          <t xml:space="preserve">
Type in the date for your midpoint of bloom (can be determined by taking middle day between start and finish of bloom or when you see ~50% caps fallen on all clusters.</t>
        </r>
      </text>
    </comment>
    <comment ref="I2" authorId="0" shapeId="0" xr:uid="{00000000-0006-0000-0100-000006000000}">
      <text>
        <r>
          <rPr>
            <b/>
            <sz val="9"/>
            <color indexed="81"/>
            <rFont val="Tahoma"/>
            <family val="2"/>
          </rPr>
          <t>Patty Skinkis:</t>
        </r>
        <r>
          <rPr>
            <sz val="9"/>
            <color indexed="81"/>
            <rFont val="Tahoma"/>
            <family val="2"/>
          </rPr>
          <t xml:space="preserve">
Type in the date of your cluster sampling for cluster weights (crop estimate weights)</t>
        </r>
      </text>
    </comment>
    <comment ref="J2" authorId="0" shapeId="0" xr:uid="{00000000-0006-0000-0100-000007000000}">
      <text>
        <r>
          <rPr>
            <b/>
            <sz val="9"/>
            <color indexed="81"/>
            <rFont val="Tahoma"/>
            <family val="2"/>
          </rPr>
          <t>Patty Skinkis:</t>
        </r>
        <r>
          <rPr>
            <sz val="9"/>
            <color indexed="81"/>
            <rFont val="Tahoma"/>
            <family val="2"/>
          </rPr>
          <t xml:space="preserve">
GDD50 gained from 50% bloom to date of sampling.</t>
        </r>
      </text>
    </comment>
    <comment ref="K2" authorId="0" shapeId="0" xr:uid="{00000000-0006-0000-0100-000008000000}">
      <text>
        <r>
          <rPr>
            <b/>
            <sz val="9"/>
            <color indexed="81"/>
            <rFont val="Tahoma"/>
            <family val="2"/>
          </rPr>
          <t>Patty Skinkis:</t>
        </r>
        <r>
          <rPr>
            <sz val="9"/>
            <color indexed="81"/>
            <rFont val="Tahoma"/>
            <family val="2"/>
          </rPr>
          <t xml:space="preserve">
Uses the equation where increase factor (y) is  determined by GDD50 post 50% bloom (x):
</t>
        </r>
        <r>
          <rPr>
            <sz val="11"/>
            <color indexed="81"/>
            <rFont val="Tahoma"/>
            <family val="2"/>
          </rPr>
          <t>y=</t>
        </r>
        <r>
          <rPr>
            <sz val="12"/>
            <color indexed="81"/>
            <rFont val="Tahoma"/>
            <family val="2"/>
          </rPr>
          <t>38007.28 x</t>
        </r>
        <r>
          <rPr>
            <vertAlign val="superscript"/>
            <sz val="12"/>
            <color indexed="81"/>
            <rFont val="Tahoma"/>
            <family val="2"/>
          </rPr>
          <t>-1.46</t>
        </r>
      </text>
    </comment>
    <comment ref="O2" authorId="0" shapeId="0" xr:uid="{00000000-0006-0000-0100-000009000000}">
      <text>
        <r>
          <rPr>
            <b/>
            <sz val="9"/>
            <color indexed="81"/>
            <rFont val="Tahoma"/>
            <family val="2"/>
          </rPr>
          <t>Patty Skinkis:</t>
        </r>
        <r>
          <rPr>
            <sz val="9"/>
            <color indexed="81"/>
            <rFont val="Tahoma"/>
            <family val="2"/>
          </rPr>
          <t xml:space="preserve">
Type in the date of your cluster sampling for cluster weights (crop estimate weights)</t>
        </r>
      </text>
    </comment>
    <comment ref="P2" authorId="0" shapeId="0" xr:uid="{00000000-0006-0000-0100-00000A000000}">
      <text>
        <r>
          <rPr>
            <b/>
            <sz val="9"/>
            <color indexed="81"/>
            <rFont val="Tahoma"/>
            <family val="2"/>
          </rPr>
          <t>Patty Skinkis:</t>
        </r>
        <r>
          <rPr>
            <sz val="9"/>
            <color indexed="81"/>
            <rFont val="Tahoma"/>
            <family val="2"/>
          </rPr>
          <t xml:space="preserve">
Uses the function in excel to find the number of  days between the two dates. It counts the date of bloom and all of the dates up to your sample date.</t>
        </r>
      </text>
    </comment>
    <comment ref="Q2" authorId="0" shapeId="0" xr:uid="{00000000-0006-0000-0100-00000B000000}">
      <text>
        <r>
          <rPr>
            <b/>
            <sz val="9"/>
            <color indexed="81"/>
            <rFont val="Tahoma"/>
            <family val="2"/>
          </rPr>
          <t>Patty Skinkis:</t>
        </r>
        <r>
          <rPr>
            <sz val="9"/>
            <color indexed="81"/>
            <rFont val="Tahoma"/>
            <family val="2"/>
          </rPr>
          <t xml:space="preserve">
Uses the equation where increase factor (y) is  determined by number of days post bud break (x):
</t>
        </r>
        <r>
          <rPr>
            <sz val="11"/>
            <color indexed="81"/>
            <rFont val="Tahoma"/>
            <family val="2"/>
          </rPr>
          <t>y=</t>
        </r>
        <r>
          <rPr>
            <sz val="12"/>
            <color indexed="81"/>
            <rFont val="Tahoma"/>
            <family val="2"/>
          </rPr>
          <t>8518472 x</t>
        </r>
        <r>
          <rPr>
            <vertAlign val="superscript"/>
            <sz val="12"/>
            <color indexed="81"/>
            <rFont val="Tahoma"/>
            <family val="2"/>
          </rPr>
          <t>-3.26</t>
        </r>
      </text>
    </comment>
    <comment ref="T2" authorId="0" shapeId="0" xr:uid="{00000000-0006-0000-0100-00000C000000}">
      <text>
        <r>
          <rPr>
            <b/>
            <sz val="9"/>
            <color indexed="81"/>
            <rFont val="Tahoma"/>
            <family val="2"/>
          </rPr>
          <t>Patty Skinkis:</t>
        </r>
        <r>
          <rPr>
            <sz val="9"/>
            <color indexed="81"/>
            <rFont val="Tahoma"/>
            <family val="2"/>
          </rPr>
          <t xml:space="preserve">
Type in the date for your midpoint of bloom (can be determined by taking middle day between start and finish of bloom or when you see ~50% caps fallen on all clusters.</t>
        </r>
      </text>
    </comment>
    <comment ref="U2" authorId="0" shapeId="0" xr:uid="{00000000-0006-0000-0100-00000D000000}">
      <text>
        <r>
          <rPr>
            <b/>
            <sz val="9"/>
            <color indexed="81"/>
            <rFont val="Tahoma"/>
            <family val="2"/>
          </rPr>
          <t>Patty Skinkis:</t>
        </r>
        <r>
          <rPr>
            <sz val="9"/>
            <color indexed="81"/>
            <rFont val="Tahoma"/>
            <family val="2"/>
          </rPr>
          <t xml:space="preserve">
Type in the date of your cluster sampling for cluster weights (crop estimate weights)</t>
        </r>
      </text>
    </comment>
    <comment ref="V2" authorId="0" shapeId="0" xr:uid="{00000000-0006-0000-0100-00000E000000}">
      <text>
        <r>
          <rPr>
            <b/>
            <sz val="9"/>
            <color indexed="81"/>
            <rFont val="Tahoma"/>
            <family val="2"/>
          </rPr>
          <t>Patty Skinkis:</t>
        </r>
        <r>
          <rPr>
            <sz val="9"/>
            <color indexed="81"/>
            <rFont val="Tahoma"/>
            <family val="2"/>
          </rPr>
          <t xml:space="preserve">
GDD50 gained from bud break to date of sampling.</t>
        </r>
      </text>
    </comment>
    <comment ref="W2" authorId="0" shapeId="0" xr:uid="{00000000-0006-0000-0100-00000F000000}">
      <text>
        <r>
          <rPr>
            <b/>
            <sz val="9"/>
            <color indexed="81"/>
            <rFont val="Tahoma"/>
            <family val="2"/>
          </rPr>
          <t>Patty Skinkis:</t>
        </r>
        <r>
          <rPr>
            <sz val="9"/>
            <color indexed="81"/>
            <rFont val="Tahoma"/>
            <family val="2"/>
          </rPr>
          <t xml:space="preserve">
Uses the equation where increase factor (y) is  determined by GDD50 post bud break (x):
</t>
        </r>
        <r>
          <rPr>
            <sz val="11"/>
            <color indexed="81"/>
            <rFont val="Tahoma"/>
            <family val="2"/>
          </rPr>
          <t>y=</t>
        </r>
        <r>
          <rPr>
            <sz val="12"/>
            <color indexed="81"/>
            <rFont val="Tahoma"/>
            <family val="2"/>
          </rPr>
          <t>402640001 x</t>
        </r>
        <r>
          <rPr>
            <vertAlign val="superscript"/>
            <sz val="12"/>
            <color indexed="81"/>
            <rFont val="Tahoma"/>
            <family val="2"/>
          </rPr>
          <t>-2.66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Patty Skinkis</author>
  </authors>
  <commentList>
    <comment ref="A1" authorId="0" shapeId="0" xr:uid="{00000000-0006-0000-0200-000001000000}">
      <text>
        <r>
          <rPr>
            <b/>
            <sz val="9"/>
            <color indexed="81"/>
            <rFont val="Tahoma"/>
            <family val="2"/>
          </rPr>
          <t>Patty Skinkis:</t>
        </r>
        <r>
          <rPr>
            <sz val="9"/>
            <color indexed="81"/>
            <rFont val="Tahoma"/>
            <family val="2"/>
          </rPr>
          <t xml:space="preserve">
Uses the function in excel to find the number of  days between the two dates. It counts the date of bloom and all of the dates up to your sample date.</t>
        </r>
      </text>
    </comment>
    <comment ref="B1" authorId="0" shapeId="0" xr:uid="{00000000-0006-0000-0200-000002000000}">
      <text>
        <r>
          <rPr>
            <b/>
            <sz val="9"/>
            <color indexed="81"/>
            <rFont val="Tahoma"/>
            <family val="2"/>
          </rPr>
          <t>Patty Skinkis:</t>
        </r>
        <r>
          <rPr>
            <sz val="9"/>
            <color indexed="81"/>
            <rFont val="Tahoma"/>
            <family val="2"/>
          </rPr>
          <t xml:space="preserve">
Uses the equation where increase factor (y) is  determined by number of days post 50% bloom (x):
</t>
        </r>
        <r>
          <rPr>
            <sz val="11"/>
            <color indexed="81"/>
            <rFont val="Tahoma"/>
            <family val="2"/>
          </rPr>
          <t>y=</t>
        </r>
        <r>
          <rPr>
            <sz val="12"/>
            <color indexed="81"/>
            <rFont val="Tahoma"/>
            <family val="2"/>
          </rPr>
          <t>551.61 x</t>
        </r>
        <r>
          <rPr>
            <vertAlign val="superscript"/>
            <sz val="12"/>
            <color indexed="81"/>
            <rFont val="Tahoma"/>
            <family val="2"/>
          </rPr>
          <t>-1.45</t>
        </r>
      </text>
    </comment>
    <comment ref="I1" authorId="0" shapeId="0" xr:uid="{00000000-0006-0000-0200-000003000000}">
      <text>
        <r>
          <rPr>
            <b/>
            <sz val="9"/>
            <color indexed="81"/>
            <rFont val="Tahoma"/>
            <family val="2"/>
          </rPr>
          <t>Patty Skinkis:</t>
        </r>
        <r>
          <rPr>
            <sz val="9"/>
            <color indexed="81"/>
            <rFont val="Tahoma"/>
            <family val="2"/>
          </rPr>
          <t xml:space="preserve">
Uses the equation where increase factor (y) is  determined by number of days post 50% bloom (x):
</t>
        </r>
        <r>
          <rPr>
            <sz val="11"/>
            <color indexed="81"/>
            <rFont val="Tahoma"/>
            <family val="2"/>
          </rPr>
          <t>y=</t>
        </r>
        <r>
          <rPr>
            <sz val="12"/>
            <color indexed="81"/>
            <rFont val="Tahoma"/>
            <family val="2"/>
          </rPr>
          <t>38007.28 x</t>
        </r>
        <r>
          <rPr>
            <vertAlign val="superscript"/>
            <sz val="12"/>
            <color indexed="81"/>
            <rFont val="Tahoma"/>
            <family val="2"/>
          </rPr>
          <t>-1.46</t>
        </r>
      </text>
    </comment>
    <comment ref="A21" authorId="0" shapeId="0" xr:uid="{00000000-0006-0000-0200-000004000000}">
      <text>
        <r>
          <rPr>
            <b/>
            <sz val="9"/>
            <color indexed="81"/>
            <rFont val="Tahoma"/>
            <family val="2"/>
          </rPr>
          <t>Patty Skinkis:</t>
        </r>
        <r>
          <rPr>
            <sz val="9"/>
            <color indexed="81"/>
            <rFont val="Tahoma"/>
            <family val="2"/>
          </rPr>
          <t xml:space="preserve">
Uses the function in excel to find the number of  days between the two dates. It counts the date of bloom and all of the dates up to your sample date.</t>
        </r>
      </text>
    </comment>
    <comment ref="B21" authorId="0" shapeId="0" xr:uid="{00000000-0006-0000-0200-000005000000}">
      <text>
        <r>
          <rPr>
            <b/>
            <sz val="9"/>
            <color indexed="81"/>
            <rFont val="Tahoma"/>
            <family val="2"/>
          </rPr>
          <t>Patty Skinkis:</t>
        </r>
        <r>
          <rPr>
            <sz val="9"/>
            <color indexed="81"/>
            <rFont val="Tahoma"/>
            <family val="2"/>
          </rPr>
          <t xml:space="preserve">
Uses the equation where increase factor (y) is  determined by number of days post 50% bloom (x):
</t>
        </r>
        <r>
          <rPr>
            <sz val="11"/>
            <color indexed="81"/>
            <rFont val="Tahoma"/>
            <family val="2"/>
          </rPr>
          <t>y=</t>
        </r>
        <r>
          <rPr>
            <sz val="12"/>
            <color indexed="81"/>
            <rFont val="Tahoma"/>
            <family val="2"/>
          </rPr>
          <t>8518472 x</t>
        </r>
        <r>
          <rPr>
            <vertAlign val="superscript"/>
            <sz val="12"/>
            <color indexed="81"/>
            <rFont val="Tahoma"/>
            <family val="2"/>
          </rPr>
          <t>-3.26</t>
        </r>
      </text>
    </comment>
    <comment ref="I21" authorId="0" shapeId="0" xr:uid="{00000000-0006-0000-0200-000006000000}">
      <text>
        <r>
          <rPr>
            <b/>
            <sz val="9"/>
            <color indexed="81"/>
            <rFont val="Tahoma"/>
            <family val="2"/>
          </rPr>
          <t>Patty Skinkis:</t>
        </r>
        <r>
          <rPr>
            <sz val="9"/>
            <color indexed="81"/>
            <rFont val="Tahoma"/>
            <family val="2"/>
          </rPr>
          <t xml:space="preserve">
Uses the equation where increase factor (y) is  determined by number of days post 50% bloom (x):
</t>
        </r>
        <r>
          <rPr>
            <sz val="11"/>
            <color indexed="81"/>
            <rFont val="Tahoma"/>
            <family val="2"/>
          </rPr>
          <t>y=</t>
        </r>
        <r>
          <rPr>
            <sz val="12"/>
            <color indexed="81"/>
            <rFont val="Tahoma"/>
            <family val="2"/>
          </rPr>
          <t>402640001 x</t>
        </r>
        <r>
          <rPr>
            <vertAlign val="superscript"/>
            <sz val="12"/>
            <color indexed="81"/>
            <rFont val="Tahoma"/>
            <family val="2"/>
          </rPr>
          <t>-2.66</t>
        </r>
      </text>
    </comment>
  </commentList>
</comments>
</file>

<file path=xl/sharedStrings.xml><?xml version="1.0" encoding="utf-8"?>
<sst xmlns="http://schemas.openxmlformats.org/spreadsheetml/2006/main" count="54" uniqueCount="35">
  <si>
    <t>50% bloom date</t>
  </si>
  <si>
    <t>Date of cluster sampling</t>
  </si>
  <si>
    <t># of days post 50% bloom</t>
  </si>
  <si>
    <t>Cluster weight increase factor</t>
  </si>
  <si>
    <t>Notes</t>
  </si>
  <si>
    <t>Increase factor equation:</t>
  </si>
  <si>
    <t>example</t>
  </si>
  <si>
    <t>Increase Factor Equation for Crop Estimation - Pinot Noir</t>
  </si>
  <si>
    <t>Developed by Patty Skinkis and Katie McLaughlin, Oregon State University</t>
  </si>
  <si>
    <t xml:space="preserve">Information you need to collect:  </t>
  </si>
  <si>
    <t># of days post budbreak</t>
  </si>
  <si>
    <r>
      <t>y=8518472 x</t>
    </r>
    <r>
      <rPr>
        <vertAlign val="superscript"/>
        <sz val="14"/>
        <color theme="1"/>
        <rFont val="Calibri"/>
        <family val="2"/>
        <scheme val="minor"/>
      </rPr>
      <t>-3.26</t>
    </r>
  </si>
  <si>
    <r>
      <t>y=551.61 x</t>
    </r>
    <r>
      <rPr>
        <vertAlign val="superscript"/>
        <sz val="14"/>
        <color theme="1"/>
        <rFont val="Calibri"/>
        <family val="2"/>
        <scheme val="minor"/>
      </rPr>
      <t>-1.45</t>
    </r>
  </si>
  <si>
    <t>GDD50 post 50% bloom</t>
  </si>
  <si>
    <t>GDD50 post bud break</t>
  </si>
  <si>
    <r>
      <t>y = 402640001 x</t>
    </r>
    <r>
      <rPr>
        <vertAlign val="superscript"/>
        <sz val="14"/>
        <color theme="1"/>
        <rFont val="Calibri"/>
        <family val="2"/>
        <scheme val="minor"/>
      </rPr>
      <t>-2.66</t>
    </r>
  </si>
  <si>
    <r>
      <t>y = 38007.28 x</t>
    </r>
    <r>
      <rPr>
        <vertAlign val="superscript"/>
        <sz val="14"/>
        <color theme="1"/>
        <rFont val="Calibri"/>
        <family val="2"/>
        <scheme val="minor"/>
      </rPr>
      <t>-1.46</t>
    </r>
  </si>
  <si>
    <t>For Increase Factor using 50% BLOOM date</t>
  </si>
  <si>
    <t>Notes:</t>
  </si>
  <si>
    <r>
      <t>GDD</t>
    </r>
    <r>
      <rPr>
        <vertAlign val="subscript"/>
        <sz val="11"/>
        <color theme="1"/>
        <rFont val="Calibri"/>
        <family val="2"/>
        <scheme val="minor"/>
      </rPr>
      <t>50</t>
    </r>
    <r>
      <rPr>
        <sz val="11"/>
        <color theme="1"/>
        <rFont val="Calibri"/>
        <family val="2"/>
        <scheme val="minor"/>
      </rPr>
      <t xml:space="preserve"> post 50% bloom</t>
    </r>
  </si>
  <si>
    <r>
      <t>For Increase Factor Using GDD</t>
    </r>
    <r>
      <rPr>
        <b/>
        <vertAlign val="subscript"/>
        <sz val="11"/>
        <color theme="1"/>
        <rFont val="Calibri"/>
        <family val="2"/>
        <scheme val="minor"/>
      </rPr>
      <t>50</t>
    </r>
    <r>
      <rPr>
        <b/>
        <sz val="11"/>
        <color theme="1"/>
        <rFont val="Calibri"/>
        <family val="2"/>
        <scheme val="minor"/>
      </rPr>
      <t xml:space="preserve"> since 50% Bloom</t>
    </r>
  </si>
  <si>
    <t>Bud break date</t>
  </si>
  <si>
    <t>For Increase Factor Using Days post Bud Break</t>
  </si>
  <si>
    <r>
      <t>GDD</t>
    </r>
    <r>
      <rPr>
        <vertAlign val="subscript"/>
        <sz val="11"/>
        <color theme="1"/>
        <rFont val="Calibri"/>
        <family val="2"/>
        <scheme val="minor"/>
      </rPr>
      <t>50</t>
    </r>
    <r>
      <rPr>
        <sz val="11"/>
        <color theme="1"/>
        <rFont val="Calibri"/>
        <family val="2"/>
        <scheme val="minor"/>
      </rPr>
      <t xml:space="preserve"> post bud break</t>
    </r>
  </si>
  <si>
    <r>
      <t>For Increase Factor Using GDD</t>
    </r>
    <r>
      <rPr>
        <b/>
        <vertAlign val="subscript"/>
        <sz val="11"/>
        <color theme="1"/>
        <rFont val="Calibri"/>
        <family val="2"/>
        <scheme val="minor"/>
      </rPr>
      <t>50</t>
    </r>
    <r>
      <rPr>
        <b/>
        <sz val="11"/>
        <color theme="1"/>
        <rFont val="Calibri"/>
        <family val="2"/>
        <scheme val="minor"/>
      </rPr>
      <t xml:space="preserve"> since Bud Break</t>
    </r>
  </si>
  <si>
    <t>Cluster weight data (calculations not included in this spread sheet)</t>
  </si>
  <si>
    <t>To use an equation, use the "Data input form" sheet to determine your increase factor based on your available dates/GDD data.</t>
  </si>
  <si>
    <t>Date of bud break OR date of 50% bloom</t>
  </si>
  <si>
    <t>For your convenience, the "Data input form" tab has programmed equations.</t>
  </si>
  <si>
    <t>These equations are based on six years of Pinot noir cluster data collected from the same vineyard (PN clone 115 on 101-14 rootstock, Dundee Hills AVA). The vines were of moderate to high vigor, grown on Jory soils and mature (planted in 1998).</t>
  </si>
  <si>
    <t>https://doi.org/10.5344/catalyst.2021.21005</t>
  </si>
  <si>
    <t>Skinkis PA, McLaughlin KR. 2022. Pinot noir Crop Estimation Method Allows Growers to Estimate Yields Earlier than Lag Phase. Catalyst: Discovery into Practice 6:30.</t>
  </si>
  <si>
    <t>Be sure to read the following publicatoin for background on this equation:</t>
  </si>
  <si>
    <r>
      <t>GDD</t>
    </r>
    <r>
      <rPr>
        <vertAlign val="subscript"/>
        <sz val="11"/>
        <color theme="1"/>
        <rFont val="Calibri"/>
        <family val="2"/>
        <scheme val="minor"/>
      </rPr>
      <t>50</t>
    </r>
    <r>
      <rPr>
        <sz val="11"/>
        <color theme="1"/>
        <rFont val="Calibri"/>
        <family val="2"/>
        <scheme val="minor"/>
      </rPr>
      <t xml:space="preserve"> since bud break to sample date or GDD</t>
    </r>
    <r>
      <rPr>
        <vertAlign val="subscript"/>
        <sz val="11"/>
        <color theme="1"/>
        <rFont val="Calibri"/>
        <family val="2"/>
        <scheme val="minor"/>
      </rPr>
      <t>50</t>
    </r>
    <r>
      <rPr>
        <sz val="11"/>
        <color theme="1"/>
        <rFont val="Calibri"/>
        <family val="2"/>
        <scheme val="minor"/>
      </rPr>
      <t xml:space="preserve"> since 50% bloom to sample date if you choose to use this method.</t>
    </r>
  </si>
  <si>
    <t>This has the greatest relationship with the model and is the suggested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</si>
</sst>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sz val="14"/>
      <color theme="1"/>
      <name val="Calibri"/>
      <family val="2"/>
      <scheme val="minor"/>
    </font>
    <font>
      <vertAlign val="superscript"/>
      <sz val="14"/>
      <color theme="1"/>
      <name val="Calibri"/>
      <family val="2"/>
      <scheme val="minor"/>
    </font>
    <font>
      <b/>
      <sz val="9"/>
      <color indexed="81"/>
      <name val="Tahoma"/>
      <family val="2"/>
    </font>
    <font>
      <sz val="9"/>
      <color indexed="81"/>
      <name val="Tahoma"/>
      <family val="2"/>
    </font>
    <font>
      <sz val="11"/>
      <color indexed="81"/>
      <name val="Tahoma"/>
      <family val="2"/>
    </font>
    <font>
      <sz val="12"/>
      <color indexed="81"/>
      <name val="Tahoma"/>
      <family val="2"/>
    </font>
    <font>
      <vertAlign val="superscript"/>
      <sz val="12"/>
      <color indexed="81"/>
      <name val="Tahoma"/>
      <family val="2"/>
    </font>
    <font>
      <i/>
      <sz val="11"/>
      <color theme="1"/>
      <name val="Calibri"/>
      <family val="2"/>
      <scheme val="minor"/>
    </font>
    <font>
      <i/>
      <sz val="11"/>
      <color rgb="FFFF0000"/>
      <name val="Calibri"/>
      <family val="2"/>
      <scheme val="minor"/>
    </font>
    <font>
      <b/>
      <sz val="14"/>
      <color theme="1"/>
      <name val="Calibri"/>
      <family val="2"/>
      <scheme val="minor"/>
    </font>
    <font>
      <b/>
      <vertAlign val="subscript"/>
      <sz val="11"/>
      <color theme="1"/>
      <name val="Calibri"/>
      <family val="2"/>
      <scheme val="minor"/>
    </font>
    <font>
      <vertAlign val="subscript"/>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52">
    <xf numFmtId="0" fontId="0" fillId="0" borderId="0" xfId="0"/>
    <xf numFmtId="0" fontId="0" fillId="0" borderId="1" xfId="0" applyBorder="1" applyAlignment="1">
      <alignment wrapText="1"/>
    </xf>
    <xf numFmtId="0" fontId="0" fillId="0" borderId="1" xfId="0" applyFill="1" applyBorder="1" applyAlignment="1">
      <alignment wrapText="1"/>
    </xf>
    <xf numFmtId="0" fontId="1" fillId="0" borderId="0" xfId="0" applyFont="1"/>
    <xf numFmtId="0" fontId="9" fillId="0" borderId="0" xfId="0" applyFont="1"/>
    <xf numFmtId="0" fontId="10" fillId="0" borderId="0" xfId="0" applyFont="1"/>
    <xf numFmtId="0" fontId="11" fillId="0" borderId="0" xfId="0" applyFont="1"/>
    <xf numFmtId="0" fontId="0" fillId="0" borderId="1" xfId="0" applyFill="1" applyBorder="1" applyAlignment="1">
      <alignment horizontal="center" wrapText="1"/>
    </xf>
    <xf numFmtId="0" fontId="0" fillId="0" borderId="1" xfId="0" applyBorder="1"/>
    <xf numFmtId="0" fontId="0" fillId="0" borderId="2" xfId="0" applyFill="1" applyBorder="1" applyAlignment="1">
      <alignment wrapText="1"/>
    </xf>
    <xf numFmtId="0" fontId="0" fillId="0" borderId="1" xfId="0" applyFont="1" applyBorder="1" applyAlignment="1">
      <alignment wrapText="1"/>
    </xf>
    <xf numFmtId="0" fontId="0" fillId="0" borderId="1" xfId="0" applyFont="1" applyFill="1" applyBorder="1" applyAlignment="1">
      <alignment wrapText="1"/>
    </xf>
    <xf numFmtId="0" fontId="0" fillId="0" borderId="1" xfId="0" applyFont="1" applyBorder="1" applyAlignment="1">
      <alignment horizontal="center" wrapText="1"/>
    </xf>
    <xf numFmtId="0" fontId="1" fillId="0" borderId="3" xfId="0" applyFont="1" applyBorder="1" applyAlignment="1">
      <alignment wrapText="1"/>
    </xf>
    <xf numFmtId="0" fontId="0" fillId="0" borderId="4" xfId="0" applyFill="1" applyBorder="1" applyAlignment="1">
      <alignment wrapText="1"/>
    </xf>
    <xf numFmtId="0" fontId="0" fillId="2" borderId="4" xfId="0" applyFill="1" applyBorder="1" applyAlignment="1">
      <alignment wrapText="1"/>
    </xf>
    <xf numFmtId="0" fontId="2" fillId="2" borderId="4" xfId="0" applyFont="1" applyFill="1" applyBorder="1"/>
    <xf numFmtId="0" fontId="0" fillId="2" borderId="5" xfId="0" applyFill="1" applyBorder="1"/>
    <xf numFmtId="0" fontId="0" fillId="0" borderId="6" xfId="0" applyBorder="1"/>
    <xf numFmtId="164" fontId="0" fillId="0" borderId="0" xfId="0" applyNumberFormat="1" applyBorder="1" applyAlignment="1">
      <alignment horizontal="center"/>
    </xf>
    <xf numFmtId="0" fontId="0" fillId="0" borderId="0" xfId="0" applyBorder="1"/>
    <xf numFmtId="0" fontId="0" fillId="0" borderId="7" xfId="0" applyBorder="1"/>
    <xf numFmtId="14" fontId="0" fillId="0" borderId="0" xfId="0" applyNumberFormat="1" applyBorder="1"/>
    <xf numFmtId="0" fontId="0" fillId="0" borderId="8" xfId="0" applyBorder="1"/>
    <xf numFmtId="164" fontId="0" fillId="0" borderId="1" xfId="0" applyNumberFormat="1" applyBorder="1" applyAlignment="1">
      <alignment horizontal="center"/>
    </xf>
    <xf numFmtId="0" fontId="0" fillId="0" borderId="9" xfId="0" applyBorder="1"/>
    <xf numFmtId="0" fontId="0" fillId="0" borderId="4" xfId="0" applyBorder="1"/>
    <xf numFmtId="0" fontId="2" fillId="2" borderId="4" xfId="0" applyFont="1" applyFill="1" applyBorder="1" applyAlignment="1">
      <alignment horizontal="left" readingOrder="1"/>
    </xf>
    <xf numFmtId="0" fontId="0" fillId="2" borderId="4" xfId="0" applyFill="1" applyBorder="1"/>
    <xf numFmtId="0" fontId="1" fillId="0" borderId="3" xfId="0" applyFont="1" applyBorder="1" applyAlignment="1">
      <alignment horizontal="center" wrapText="1"/>
    </xf>
    <xf numFmtId="0" fontId="0" fillId="0" borderId="2" xfId="0" applyFill="1" applyBorder="1" applyAlignment="1">
      <alignment horizontal="center" wrapText="1"/>
    </xf>
    <xf numFmtId="0" fontId="0" fillId="0" borderId="6" xfId="0" applyBorder="1" applyAlignment="1">
      <alignment horizontal="center"/>
    </xf>
    <xf numFmtId="0" fontId="0" fillId="0" borderId="8" xfId="0" applyBorder="1" applyAlignment="1">
      <alignment horizontal="center"/>
    </xf>
    <xf numFmtId="0" fontId="0" fillId="4" borderId="0" xfId="0" applyFill="1" applyAlignment="1">
      <alignment horizontal="left" vertical="center" wrapText="1"/>
    </xf>
    <xf numFmtId="0" fontId="14" fillId="0" borderId="0" xfId="1"/>
    <xf numFmtId="0" fontId="1" fillId="3" borderId="3" xfId="0" applyFont="1" applyFill="1" applyBorder="1" applyAlignment="1">
      <alignment horizontal="center"/>
    </xf>
    <xf numFmtId="0" fontId="1" fillId="3" borderId="2" xfId="0" applyFont="1" applyFill="1" applyBorder="1" applyAlignment="1">
      <alignment horizontal="center"/>
    </xf>
    <xf numFmtId="0" fontId="1" fillId="3" borderId="10" xfId="0" applyFont="1" applyFill="1" applyBorder="1" applyAlignment="1">
      <alignment horizontal="center"/>
    </xf>
    <xf numFmtId="0" fontId="0" fillId="0" borderId="8" xfId="0" applyBorder="1" applyAlignment="1">
      <alignment wrapText="1"/>
    </xf>
    <xf numFmtId="0" fontId="0" fillId="0" borderId="7" xfId="0" applyFill="1" applyBorder="1" applyAlignment="1">
      <alignment wrapText="1"/>
    </xf>
    <xf numFmtId="16" fontId="0" fillId="0" borderId="6" xfId="0" applyNumberFormat="1" applyBorder="1"/>
    <xf numFmtId="16" fontId="0" fillId="0" borderId="0" xfId="0" applyNumberFormat="1" applyBorder="1"/>
    <xf numFmtId="164" fontId="0" fillId="0" borderId="7" xfId="0" applyNumberFormat="1" applyBorder="1" applyAlignment="1">
      <alignment horizontal="center"/>
    </xf>
    <xf numFmtId="0" fontId="9" fillId="0" borderId="8" xfId="0" applyFont="1" applyBorder="1"/>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10" xfId="0" applyFont="1" applyFill="1" applyBorder="1" applyAlignment="1">
      <alignment horizontal="center"/>
    </xf>
    <xf numFmtId="0" fontId="0" fillId="0" borderId="8" xfId="0" applyFont="1" applyFill="1" applyBorder="1" applyAlignment="1">
      <alignment wrapText="1"/>
    </xf>
    <xf numFmtId="0" fontId="0" fillId="0" borderId="10" xfId="0" applyFill="1" applyBorder="1" applyAlignment="1">
      <alignment wrapText="1"/>
    </xf>
    <xf numFmtId="0" fontId="0" fillId="0" borderId="0" xfId="0" applyBorder="1" applyAlignment="1">
      <alignment horizontal="center"/>
    </xf>
    <xf numFmtId="0" fontId="0" fillId="0" borderId="9" xfId="0" applyFont="1" applyBorder="1"/>
    <xf numFmtId="0" fontId="0" fillId="0" borderId="9" xfId="0"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5344/catalyst.2021.21005"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workbookViewId="0">
      <selection activeCell="J21" sqref="J21"/>
    </sheetView>
  </sheetViews>
  <sheetFormatPr defaultRowHeight="15" x14ac:dyDescent="0.25"/>
  <sheetData>
    <row r="1" spans="1:9" x14ac:dyDescent="0.25">
      <c r="A1" s="3" t="s">
        <v>7</v>
      </c>
      <c r="I1" s="5"/>
    </row>
    <row r="2" spans="1:9" x14ac:dyDescent="0.25">
      <c r="A2" s="4" t="s">
        <v>8</v>
      </c>
      <c r="I2" s="5"/>
    </row>
    <row r="4" spans="1:9" x14ac:dyDescent="0.25">
      <c r="A4" s="3" t="s">
        <v>9</v>
      </c>
    </row>
    <row r="5" spans="1:9" x14ac:dyDescent="0.25">
      <c r="A5" t="s">
        <v>27</v>
      </c>
    </row>
    <row r="6" spans="1:9" x14ac:dyDescent="0.25">
      <c r="A6" t="s">
        <v>1</v>
      </c>
    </row>
    <row r="7" spans="1:9" ht="18" x14ac:dyDescent="0.35">
      <c r="A7" t="s">
        <v>33</v>
      </c>
    </row>
    <row r="8" spans="1:9" x14ac:dyDescent="0.25">
      <c r="A8" t="s">
        <v>25</v>
      </c>
    </row>
    <row r="11" spans="1:9" x14ac:dyDescent="0.25">
      <c r="A11" s="3" t="s">
        <v>26</v>
      </c>
    </row>
    <row r="12" spans="1:9" x14ac:dyDescent="0.25">
      <c r="A12" t="s">
        <v>28</v>
      </c>
    </row>
    <row r="14" spans="1:9" ht="18.75" x14ac:dyDescent="0.3">
      <c r="A14" s="6"/>
    </row>
    <row r="15" spans="1:9" x14ac:dyDescent="0.25">
      <c r="A15" s="3" t="s">
        <v>32</v>
      </c>
    </row>
    <row r="16" spans="1:9" x14ac:dyDescent="0.25">
      <c r="A16" t="s">
        <v>31</v>
      </c>
    </row>
    <row r="17" spans="1:8" x14ac:dyDescent="0.25">
      <c r="A17" s="34" t="s">
        <v>30</v>
      </c>
    </row>
    <row r="18" spans="1:8" ht="15" customHeight="1" x14ac:dyDescent="0.25">
      <c r="A18" s="33" t="s">
        <v>29</v>
      </c>
      <c r="B18" s="33"/>
      <c r="C18" s="33"/>
      <c r="D18" s="33"/>
      <c r="E18" s="33"/>
      <c r="F18" s="33"/>
      <c r="G18" s="33"/>
      <c r="H18" s="33"/>
    </row>
    <row r="19" spans="1:8" x14ac:dyDescent="0.25">
      <c r="A19" s="33"/>
      <c r="B19" s="33"/>
      <c r="C19" s="33"/>
      <c r="D19" s="33"/>
      <c r="E19" s="33"/>
      <c r="F19" s="33"/>
      <c r="G19" s="33"/>
      <c r="H19" s="33"/>
    </row>
    <row r="20" spans="1:8" x14ac:dyDescent="0.25">
      <c r="A20" s="33"/>
      <c r="B20" s="33"/>
      <c r="C20" s="33"/>
      <c r="D20" s="33"/>
      <c r="E20" s="33"/>
      <c r="F20" s="33"/>
      <c r="G20" s="33"/>
      <c r="H20" s="33"/>
    </row>
    <row r="21" spans="1:8" x14ac:dyDescent="0.25">
      <c r="A21" s="33"/>
      <c r="B21" s="33"/>
      <c r="C21" s="33"/>
      <c r="D21" s="33"/>
      <c r="E21" s="33"/>
      <c r="F21" s="33"/>
      <c r="G21" s="33"/>
      <c r="H21" s="33"/>
    </row>
    <row r="22" spans="1:8" x14ac:dyDescent="0.25">
      <c r="A22" s="33"/>
      <c r="B22" s="33"/>
      <c r="C22" s="33"/>
      <c r="D22" s="33"/>
      <c r="E22" s="33"/>
      <c r="F22" s="33"/>
      <c r="G22" s="33"/>
      <c r="H22" s="33"/>
    </row>
    <row r="23" spans="1:8" x14ac:dyDescent="0.25">
      <c r="A23" s="33"/>
      <c r="B23" s="33"/>
      <c r="C23" s="33"/>
      <c r="D23" s="33"/>
      <c r="E23" s="33"/>
      <c r="F23" s="33"/>
      <c r="G23" s="33"/>
      <c r="H23" s="33"/>
    </row>
  </sheetData>
  <mergeCells count="1">
    <mergeCell ref="A18:H23"/>
  </mergeCells>
  <hyperlinks>
    <hyperlink ref="A17" r:id="rId1" xr:uid="{F4AF43E3-2DFB-4493-A69F-B2CDE15EBB0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3"/>
  <sheetViews>
    <sheetView workbookViewId="0">
      <selection activeCell="D31" sqref="D31"/>
    </sheetView>
  </sheetViews>
  <sheetFormatPr defaultRowHeight="15" x14ac:dyDescent="0.25"/>
  <cols>
    <col min="1" max="1" width="9.28515625" customWidth="1"/>
    <col min="3" max="3" width="11.85546875" customWidth="1"/>
    <col min="4" max="4" width="13.42578125" customWidth="1"/>
    <col min="10" max="10" width="14.42578125" customWidth="1"/>
    <col min="17" max="17" width="11.5703125" customWidth="1"/>
    <col min="20" max="20" width="11" customWidth="1"/>
    <col min="21" max="21" width="11.42578125" customWidth="1"/>
    <col min="22" max="22" width="13" customWidth="1"/>
    <col min="23" max="23" width="11.85546875" customWidth="1"/>
  </cols>
  <sheetData>
    <row r="1" spans="1:23" ht="18" x14ac:dyDescent="0.35">
      <c r="A1" s="35" t="s">
        <v>17</v>
      </c>
      <c r="B1" s="36"/>
      <c r="C1" s="36"/>
      <c r="D1" s="36"/>
      <c r="E1" s="36"/>
      <c r="F1" s="37"/>
      <c r="H1" s="35" t="s">
        <v>20</v>
      </c>
      <c r="I1" s="36"/>
      <c r="J1" s="36"/>
      <c r="K1" s="36"/>
      <c r="L1" s="37"/>
      <c r="N1" s="44" t="s">
        <v>22</v>
      </c>
      <c r="O1" s="45"/>
      <c r="P1" s="45"/>
      <c r="Q1" s="45"/>
      <c r="R1" s="46"/>
      <c r="T1" s="44" t="s">
        <v>24</v>
      </c>
      <c r="U1" s="45"/>
      <c r="V1" s="45"/>
      <c r="W1" s="46"/>
    </row>
    <row r="2" spans="1:23" ht="60" x14ac:dyDescent="0.25">
      <c r="A2" s="38" t="s">
        <v>0</v>
      </c>
      <c r="B2" s="1" t="s">
        <v>1</v>
      </c>
      <c r="C2" s="1" t="s">
        <v>2</v>
      </c>
      <c r="D2" s="2" t="s">
        <v>3</v>
      </c>
      <c r="E2" s="9" t="s">
        <v>4</v>
      </c>
      <c r="F2" s="39"/>
      <c r="H2" s="38" t="s">
        <v>0</v>
      </c>
      <c r="I2" s="1" t="s">
        <v>1</v>
      </c>
      <c r="J2" s="10" t="s">
        <v>19</v>
      </c>
      <c r="K2" s="11" t="s">
        <v>3</v>
      </c>
      <c r="L2" s="50" t="s">
        <v>18</v>
      </c>
      <c r="N2" s="47" t="s">
        <v>21</v>
      </c>
      <c r="O2" s="1" t="s">
        <v>1</v>
      </c>
      <c r="P2" s="12" t="s">
        <v>10</v>
      </c>
      <c r="Q2" s="7" t="s">
        <v>3</v>
      </c>
      <c r="R2" s="48" t="s">
        <v>4</v>
      </c>
      <c r="T2" s="38" t="s">
        <v>21</v>
      </c>
      <c r="U2" s="1" t="s">
        <v>1</v>
      </c>
      <c r="V2" s="10" t="s">
        <v>23</v>
      </c>
      <c r="W2" s="51" t="s">
        <v>3</v>
      </c>
    </row>
    <row r="3" spans="1:23" x14ac:dyDescent="0.25">
      <c r="A3" s="40">
        <v>43256</v>
      </c>
      <c r="B3" s="41">
        <v>43296</v>
      </c>
      <c r="C3" s="20">
        <f>_xlfn.DAYS(B3,A3)</f>
        <v>40</v>
      </c>
      <c r="D3" s="19">
        <f>551.61*(C3^-1.45)</f>
        <v>2.622075202731613</v>
      </c>
      <c r="E3" s="19" t="s">
        <v>6</v>
      </c>
      <c r="F3" s="42"/>
      <c r="H3" s="18"/>
      <c r="I3" s="20"/>
      <c r="J3" s="20"/>
      <c r="K3" s="19" t="e">
        <f>38007.28*(J3^-1.46)</f>
        <v>#DIV/0!</v>
      </c>
      <c r="L3" s="21"/>
      <c r="N3" s="18"/>
      <c r="O3" s="20"/>
      <c r="P3" s="49">
        <f>_xlfn.DAYS(O3,N3)</f>
        <v>0</v>
      </c>
      <c r="Q3" s="19" t="e">
        <f>8518472*(P3^-3.26)</f>
        <v>#DIV/0!</v>
      </c>
      <c r="R3" s="21"/>
      <c r="T3" s="18"/>
      <c r="U3" s="20"/>
      <c r="V3" s="20"/>
      <c r="W3" s="42" t="e">
        <f t="shared" ref="W3:W20" si="0">402640001*(V3^-2.66)</f>
        <v>#DIV/0!</v>
      </c>
    </row>
    <row r="4" spans="1:23" x14ac:dyDescent="0.25">
      <c r="A4" s="18"/>
      <c r="B4" s="20"/>
      <c r="C4" s="20">
        <f t="shared" ref="C4:C20" si="1">_xlfn.DAYS(B4,A4)</f>
        <v>0</v>
      </c>
      <c r="D4" s="19" t="e">
        <f t="shared" ref="D4:D20" si="2">551.61*(C4^-1.45)</f>
        <v>#DIV/0!</v>
      </c>
      <c r="E4" s="19"/>
      <c r="F4" s="42"/>
      <c r="H4" s="18"/>
      <c r="I4" s="20"/>
      <c r="J4" s="20"/>
      <c r="K4" s="19" t="e">
        <f t="shared" ref="K4:K20" si="3">38007.28*(J4^-1.46)</f>
        <v>#DIV/0!</v>
      </c>
      <c r="L4" s="21"/>
      <c r="N4" s="18"/>
      <c r="O4" s="20"/>
      <c r="P4" s="49">
        <f t="shared" ref="P4:P20" si="4">_xlfn.DAYS(O4,N4)</f>
        <v>0</v>
      </c>
      <c r="Q4" s="19" t="e">
        <f t="shared" ref="Q4:Q20" si="5">8518472*(P4^-3.26)</f>
        <v>#DIV/0!</v>
      </c>
      <c r="R4" s="21"/>
      <c r="T4" s="18"/>
      <c r="U4" s="20"/>
      <c r="V4" s="20"/>
      <c r="W4" s="42" t="e">
        <f t="shared" si="0"/>
        <v>#DIV/0!</v>
      </c>
    </row>
    <row r="5" spans="1:23" x14ac:dyDescent="0.25">
      <c r="A5" s="18"/>
      <c r="B5" s="20"/>
      <c r="C5" s="20">
        <f t="shared" si="1"/>
        <v>0</v>
      </c>
      <c r="D5" s="19" t="e">
        <f t="shared" si="2"/>
        <v>#DIV/0!</v>
      </c>
      <c r="E5" s="19"/>
      <c r="F5" s="42"/>
      <c r="H5" s="18"/>
      <c r="I5" s="20"/>
      <c r="J5" s="20"/>
      <c r="K5" s="19" t="e">
        <f t="shared" si="3"/>
        <v>#DIV/0!</v>
      </c>
      <c r="L5" s="21"/>
      <c r="N5" s="18"/>
      <c r="O5" s="20"/>
      <c r="P5" s="49">
        <f t="shared" si="4"/>
        <v>0</v>
      </c>
      <c r="Q5" s="19" t="e">
        <f t="shared" si="5"/>
        <v>#DIV/0!</v>
      </c>
      <c r="R5" s="21"/>
      <c r="T5" s="18"/>
      <c r="U5" s="20"/>
      <c r="V5" s="20"/>
      <c r="W5" s="42" t="e">
        <f t="shared" si="0"/>
        <v>#DIV/0!</v>
      </c>
    </row>
    <row r="6" spans="1:23" x14ac:dyDescent="0.25">
      <c r="A6" s="18"/>
      <c r="B6" s="20"/>
      <c r="C6" s="20">
        <f t="shared" si="1"/>
        <v>0</v>
      </c>
      <c r="D6" s="19" t="e">
        <f t="shared" si="2"/>
        <v>#DIV/0!</v>
      </c>
      <c r="E6" s="19"/>
      <c r="F6" s="42"/>
      <c r="H6" s="18"/>
      <c r="I6" s="20"/>
      <c r="J6" s="20"/>
      <c r="K6" s="19" t="e">
        <f t="shared" si="3"/>
        <v>#DIV/0!</v>
      </c>
      <c r="L6" s="21"/>
      <c r="N6" s="18"/>
      <c r="O6" s="20"/>
      <c r="P6" s="49">
        <f t="shared" si="4"/>
        <v>0</v>
      </c>
      <c r="Q6" s="19" t="e">
        <f t="shared" si="5"/>
        <v>#DIV/0!</v>
      </c>
      <c r="R6" s="21"/>
      <c r="T6" s="18"/>
      <c r="U6" s="20"/>
      <c r="V6" s="20"/>
      <c r="W6" s="42" t="e">
        <f t="shared" si="0"/>
        <v>#DIV/0!</v>
      </c>
    </row>
    <row r="7" spans="1:23" x14ac:dyDescent="0.25">
      <c r="A7" s="18"/>
      <c r="B7" s="20"/>
      <c r="C7" s="20">
        <f t="shared" si="1"/>
        <v>0</v>
      </c>
      <c r="D7" s="19" t="e">
        <f t="shared" si="2"/>
        <v>#DIV/0!</v>
      </c>
      <c r="E7" s="19"/>
      <c r="F7" s="42"/>
      <c r="H7" s="18"/>
      <c r="I7" s="20"/>
      <c r="J7" s="20"/>
      <c r="K7" s="19" t="e">
        <f t="shared" si="3"/>
        <v>#DIV/0!</v>
      </c>
      <c r="L7" s="21"/>
      <c r="N7" s="18"/>
      <c r="O7" s="20"/>
      <c r="P7" s="49">
        <f t="shared" si="4"/>
        <v>0</v>
      </c>
      <c r="Q7" s="19" t="e">
        <f t="shared" si="5"/>
        <v>#DIV/0!</v>
      </c>
      <c r="R7" s="21"/>
      <c r="T7" s="18"/>
      <c r="U7" s="20"/>
      <c r="V7" s="20"/>
      <c r="W7" s="42" t="e">
        <f t="shared" si="0"/>
        <v>#DIV/0!</v>
      </c>
    </row>
    <row r="8" spans="1:23" x14ac:dyDescent="0.25">
      <c r="A8" s="18"/>
      <c r="B8" s="20"/>
      <c r="C8" s="20">
        <f t="shared" si="1"/>
        <v>0</v>
      </c>
      <c r="D8" s="19" t="e">
        <f t="shared" si="2"/>
        <v>#DIV/0!</v>
      </c>
      <c r="E8" s="19"/>
      <c r="F8" s="42"/>
      <c r="H8" s="18"/>
      <c r="I8" s="20"/>
      <c r="J8" s="20"/>
      <c r="K8" s="19" t="e">
        <f t="shared" si="3"/>
        <v>#DIV/0!</v>
      </c>
      <c r="L8" s="21"/>
      <c r="N8" s="18"/>
      <c r="O8" s="20"/>
      <c r="P8" s="49">
        <f t="shared" si="4"/>
        <v>0</v>
      </c>
      <c r="Q8" s="19" t="e">
        <f t="shared" si="5"/>
        <v>#DIV/0!</v>
      </c>
      <c r="R8" s="21"/>
      <c r="T8" s="18"/>
      <c r="U8" s="20"/>
      <c r="V8" s="20"/>
      <c r="W8" s="42" t="e">
        <f t="shared" si="0"/>
        <v>#DIV/0!</v>
      </c>
    </row>
    <row r="9" spans="1:23" x14ac:dyDescent="0.25">
      <c r="A9" s="18"/>
      <c r="B9" s="20"/>
      <c r="C9" s="20">
        <f t="shared" si="1"/>
        <v>0</v>
      </c>
      <c r="D9" s="19" t="e">
        <f t="shared" si="2"/>
        <v>#DIV/0!</v>
      </c>
      <c r="E9" s="19"/>
      <c r="F9" s="42"/>
      <c r="H9" s="18"/>
      <c r="I9" s="20"/>
      <c r="J9" s="20"/>
      <c r="K9" s="19" t="e">
        <f t="shared" si="3"/>
        <v>#DIV/0!</v>
      </c>
      <c r="L9" s="21"/>
      <c r="N9" s="18"/>
      <c r="O9" s="20"/>
      <c r="P9" s="49">
        <f t="shared" si="4"/>
        <v>0</v>
      </c>
      <c r="Q9" s="19" t="e">
        <f t="shared" si="5"/>
        <v>#DIV/0!</v>
      </c>
      <c r="R9" s="21"/>
      <c r="T9" s="18"/>
      <c r="U9" s="20"/>
      <c r="V9" s="20"/>
      <c r="W9" s="42" t="e">
        <f t="shared" si="0"/>
        <v>#DIV/0!</v>
      </c>
    </row>
    <row r="10" spans="1:23" x14ac:dyDescent="0.25">
      <c r="A10" s="18"/>
      <c r="B10" s="20"/>
      <c r="C10" s="20">
        <f t="shared" si="1"/>
        <v>0</v>
      </c>
      <c r="D10" s="19" t="e">
        <f t="shared" si="2"/>
        <v>#DIV/0!</v>
      </c>
      <c r="E10" s="19"/>
      <c r="F10" s="42"/>
      <c r="H10" s="18"/>
      <c r="I10" s="20"/>
      <c r="J10" s="20"/>
      <c r="K10" s="19" t="e">
        <f t="shared" si="3"/>
        <v>#DIV/0!</v>
      </c>
      <c r="L10" s="21"/>
      <c r="N10" s="18"/>
      <c r="O10" s="20"/>
      <c r="P10" s="49">
        <f t="shared" si="4"/>
        <v>0</v>
      </c>
      <c r="Q10" s="19" t="e">
        <f t="shared" si="5"/>
        <v>#DIV/0!</v>
      </c>
      <c r="R10" s="21"/>
      <c r="T10" s="18"/>
      <c r="U10" s="20"/>
      <c r="V10" s="20"/>
      <c r="W10" s="42" t="e">
        <f t="shared" si="0"/>
        <v>#DIV/0!</v>
      </c>
    </row>
    <row r="11" spans="1:23" x14ac:dyDescent="0.25">
      <c r="A11" s="18"/>
      <c r="B11" s="20"/>
      <c r="C11" s="20">
        <f t="shared" si="1"/>
        <v>0</v>
      </c>
      <c r="D11" s="19" t="e">
        <f t="shared" si="2"/>
        <v>#DIV/0!</v>
      </c>
      <c r="E11" s="19"/>
      <c r="F11" s="42"/>
      <c r="H11" s="18"/>
      <c r="I11" s="20"/>
      <c r="J11" s="20"/>
      <c r="K11" s="19" t="e">
        <f t="shared" si="3"/>
        <v>#DIV/0!</v>
      </c>
      <c r="L11" s="21"/>
      <c r="N11" s="18"/>
      <c r="O11" s="20"/>
      <c r="P11" s="49">
        <f t="shared" si="4"/>
        <v>0</v>
      </c>
      <c r="Q11" s="19" t="e">
        <f t="shared" si="5"/>
        <v>#DIV/0!</v>
      </c>
      <c r="R11" s="21"/>
      <c r="T11" s="18"/>
      <c r="U11" s="20"/>
      <c r="V11" s="20"/>
      <c r="W11" s="42" t="e">
        <f t="shared" si="0"/>
        <v>#DIV/0!</v>
      </c>
    </row>
    <row r="12" spans="1:23" x14ac:dyDescent="0.25">
      <c r="A12" s="18"/>
      <c r="B12" s="20"/>
      <c r="C12" s="20">
        <f t="shared" si="1"/>
        <v>0</v>
      </c>
      <c r="D12" s="19" t="e">
        <f t="shared" si="2"/>
        <v>#DIV/0!</v>
      </c>
      <c r="E12" s="19"/>
      <c r="F12" s="42"/>
      <c r="H12" s="18"/>
      <c r="I12" s="20"/>
      <c r="J12" s="20"/>
      <c r="K12" s="19" t="e">
        <f t="shared" si="3"/>
        <v>#DIV/0!</v>
      </c>
      <c r="L12" s="21"/>
      <c r="N12" s="18"/>
      <c r="O12" s="20"/>
      <c r="P12" s="49">
        <f t="shared" si="4"/>
        <v>0</v>
      </c>
      <c r="Q12" s="19" t="e">
        <f t="shared" si="5"/>
        <v>#DIV/0!</v>
      </c>
      <c r="R12" s="21"/>
      <c r="T12" s="18"/>
      <c r="U12" s="20"/>
      <c r="V12" s="20"/>
      <c r="W12" s="42" t="e">
        <f t="shared" si="0"/>
        <v>#DIV/0!</v>
      </c>
    </row>
    <row r="13" spans="1:23" x14ac:dyDescent="0.25">
      <c r="A13" s="18"/>
      <c r="B13" s="20"/>
      <c r="C13" s="20">
        <f t="shared" si="1"/>
        <v>0</v>
      </c>
      <c r="D13" s="19" t="e">
        <f t="shared" si="2"/>
        <v>#DIV/0!</v>
      </c>
      <c r="E13" s="19"/>
      <c r="F13" s="42"/>
      <c r="H13" s="18"/>
      <c r="I13" s="20"/>
      <c r="J13" s="20"/>
      <c r="K13" s="19" t="e">
        <f t="shared" si="3"/>
        <v>#DIV/0!</v>
      </c>
      <c r="L13" s="21"/>
      <c r="N13" s="18"/>
      <c r="O13" s="20"/>
      <c r="P13" s="49">
        <f t="shared" si="4"/>
        <v>0</v>
      </c>
      <c r="Q13" s="19" t="e">
        <f t="shared" si="5"/>
        <v>#DIV/0!</v>
      </c>
      <c r="R13" s="21"/>
      <c r="T13" s="18"/>
      <c r="U13" s="20"/>
      <c r="V13" s="20"/>
      <c r="W13" s="42" t="e">
        <f t="shared" si="0"/>
        <v>#DIV/0!</v>
      </c>
    </row>
    <row r="14" spans="1:23" x14ac:dyDescent="0.25">
      <c r="A14" s="18"/>
      <c r="B14" s="20"/>
      <c r="C14" s="20">
        <f t="shared" si="1"/>
        <v>0</v>
      </c>
      <c r="D14" s="19" t="e">
        <f t="shared" si="2"/>
        <v>#DIV/0!</v>
      </c>
      <c r="E14" s="19"/>
      <c r="F14" s="42"/>
      <c r="H14" s="18"/>
      <c r="I14" s="20"/>
      <c r="J14" s="20"/>
      <c r="K14" s="19" t="e">
        <f t="shared" si="3"/>
        <v>#DIV/0!</v>
      </c>
      <c r="L14" s="21"/>
      <c r="N14" s="18"/>
      <c r="O14" s="20"/>
      <c r="P14" s="49">
        <f t="shared" si="4"/>
        <v>0</v>
      </c>
      <c r="Q14" s="19" t="e">
        <f t="shared" si="5"/>
        <v>#DIV/0!</v>
      </c>
      <c r="R14" s="21"/>
      <c r="T14" s="18"/>
      <c r="U14" s="20"/>
      <c r="V14" s="20"/>
      <c r="W14" s="42" t="e">
        <f t="shared" si="0"/>
        <v>#DIV/0!</v>
      </c>
    </row>
    <row r="15" spans="1:23" x14ac:dyDescent="0.25">
      <c r="A15" s="18"/>
      <c r="B15" s="20"/>
      <c r="C15" s="20">
        <f t="shared" si="1"/>
        <v>0</v>
      </c>
      <c r="D15" s="19" t="e">
        <f t="shared" si="2"/>
        <v>#DIV/0!</v>
      </c>
      <c r="E15" s="19"/>
      <c r="F15" s="42"/>
      <c r="H15" s="18"/>
      <c r="I15" s="20"/>
      <c r="J15" s="20"/>
      <c r="K15" s="19" t="e">
        <f>38007.28*(J15^-1.46)</f>
        <v>#DIV/0!</v>
      </c>
      <c r="L15" s="21"/>
      <c r="N15" s="18"/>
      <c r="O15" s="20"/>
      <c r="P15" s="49">
        <f t="shared" si="4"/>
        <v>0</v>
      </c>
      <c r="Q15" s="19" t="e">
        <f t="shared" si="5"/>
        <v>#DIV/0!</v>
      </c>
      <c r="R15" s="21"/>
      <c r="T15" s="18"/>
      <c r="U15" s="20"/>
      <c r="V15" s="20"/>
      <c r="W15" s="42" t="e">
        <f t="shared" si="0"/>
        <v>#DIV/0!</v>
      </c>
    </row>
    <row r="16" spans="1:23" x14ac:dyDescent="0.25">
      <c r="A16" s="18"/>
      <c r="B16" s="20"/>
      <c r="C16" s="20">
        <f t="shared" si="1"/>
        <v>0</v>
      </c>
      <c r="D16" s="19" t="e">
        <f t="shared" si="2"/>
        <v>#DIV/0!</v>
      </c>
      <c r="E16" s="19"/>
      <c r="F16" s="42"/>
      <c r="H16" s="18"/>
      <c r="I16" s="20"/>
      <c r="J16" s="20"/>
      <c r="K16" s="19" t="e">
        <f t="shared" si="3"/>
        <v>#DIV/0!</v>
      </c>
      <c r="L16" s="21"/>
      <c r="N16" s="18"/>
      <c r="O16" s="20"/>
      <c r="P16" s="49">
        <f t="shared" si="4"/>
        <v>0</v>
      </c>
      <c r="Q16" s="19" t="e">
        <f t="shared" si="5"/>
        <v>#DIV/0!</v>
      </c>
      <c r="R16" s="21"/>
      <c r="T16" s="18"/>
      <c r="U16" s="20"/>
      <c r="V16" s="20"/>
      <c r="W16" s="42" t="e">
        <f t="shared" si="0"/>
        <v>#DIV/0!</v>
      </c>
    </row>
    <row r="17" spans="1:23" x14ac:dyDescent="0.25">
      <c r="A17" s="18"/>
      <c r="B17" s="20"/>
      <c r="C17" s="20">
        <f t="shared" si="1"/>
        <v>0</v>
      </c>
      <c r="D17" s="19" t="e">
        <f t="shared" si="2"/>
        <v>#DIV/0!</v>
      </c>
      <c r="E17" s="19"/>
      <c r="F17" s="42"/>
      <c r="H17" s="18"/>
      <c r="I17" s="20"/>
      <c r="J17" s="20"/>
      <c r="K17" s="19" t="e">
        <f t="shared" si="3"/>
        <v>#DIV/0!</v>
      </c>
      <c r="L17" s="21"/>
      <c r="N17" s="18"/>
      <c r="O17" s="20"/>
      <c r="P17" s="49">
        <f t="shared" si="4"/>
        <v>0</v>
      </c>
      <c r="Q17" s="19" t="e">
        <f t="shared" si="5"/>
        <v>#DIV/0!</v>
      </c>
      <c r="R17" s="21"/>
      <c r="T17" s="18"/>
      <c r="U17" s="20"/>
      <c r="V17" s="20"/>
      <c r="W17" s="42" t="e">
        <f t="shared" si="0"/>
        <v>#DIV/0!</v>
      </c>
    </row>
    <row r="18" spans="1:23" x14ac:dyDescent="0.25">
      <c r="A18" s="18"/>
      <c r="B18" s="20"/>
      <c r="C18" s="20">
        <f t="shared" si="1"/>
        <v>0</v>
      </c>
      <c r="D18" s="19" t="e">
        <f t="shared" si="2"/>
        <v>#DIV/0!</v>
      </c>
      <c r="E18" s="19"/>
      <c r="F18" s="42"/>
      <c r="H18" s="18"/>
      <c r="I18" s="20"/>
      <c r="J18" s="20"/>
      <c r="K18" s="19" t="e">
        <f t="shared" si="3"/>
        <v>#DIV/0!</v>
      </c>
      <c r="L18" s="21"/>
      <c r="N18" s="18"/>
      <c r="O18" s="20"/>
      <c r="P18" s="49">
        <f t="shared" si="4"/>
        <v>0</v>
      </c>
      <c r="Q18" s="19" t="e">
        <f t="shared" si="5"/>
        <v>#DIV/0!</v>
      </c>
      <c r="R18" s="21"/>
      <c r="T18" s="18"/>
      <c r="U18" s="20"/>
      <c r="V18" s="20"/>
      <c r="W18" s="42" t="e">
        <f t="shared" si="0"/>
        <v>#DIV/0!</v>
      </c>
    </row>
    <row r="19" spans="1:23" x14ac:dyDescent="0.25">
      <c r="A19" s="18"/>
      <c r="B19" s="20"/>
      <c r="C19" s="20">
        <f t="shared" si="1"/>
        <v>0</v>
      </c>
      <c r="D19" s="19" t="e">
        <f t="shared" si="2"/>
        <v>#DIV/0!</v>
      </c>
      <c r="E19" s="19"/>
      <c r="F19" s="42"/>
      <c r="H19" s="18"/>
      <c r="I19" s="20"/>
      <c r="J19" s="20"/>
      <c r="K19" s="19" t="e">
        <f t="shared" si="3"/>
        <v>#DIV/0!</v>
      </c>
      <c r="L19" s="21"/>
      <c r="N19" s="18"/>
      <c r="O19" s="20"/>
      <c r="P19" s="49">
        <f t="shared" si="4"/>
        <v>0</v>
      </c>
      <c r="Q19" s="19" t="e">
        <f t="shared" si="5"/>
        <v>#DIV/0!</v>
      </c>
      <c r="R19" s="21"/>
      <c r="T19" s="18"/>
      <c r="U19" s="20"/>
      <c r="V19" s="20"/>
      <c r="W19" s="42" t="e">
        <f t="shared" si="0"/>
        <v>#DIV/0!</v>
      </c>
    </row>
    <row r="20" spans="1:23" x14ac:dyDescent="0.25">
      <c r="A20" s="18"/>
      <c r="B20" s="20"/>
      <c r="C20" s="20">
        <f t="shared" si="1"/>
        <v>0</v>
      </c>
      <c r="D20" s="19" t="e">
        <f t="shared" si="2"/>
        <v>#DIV/0!</v>
      </c>
      <c r="E20" s="19"/>
      <c r="F20" s="42"/>
      <c r="H20" s="18"/>
      <c r="I20" s="20"/>
      <c r="J20" s="20"/>
      <c r="K20" s="19" t="e">
        <f t="shared" si="3"/>
        <v>#DIV/0!</v>
      </c>
      <c r="L20" s="21"/>
      <c r="N20" s="18"/>
      <c r="O20" s="20"/>
      <c r="P20" s="49">
        <f t="shared" si="4"/>
        <v>0</v>
      </c>
      <c r="Q20" s="19" t="e">
        <f t="shared" si="5"/>
        <v>#DIV/0!</v>
      </c>
      <c r="R20" s="21"/>
      <c r="T20" s="18"/>
      <c r="U20" s="20"/>
      <c r="V20" s="20"/>
      <c r="W20" s="42" t="e">
        <f t="shared" si="0"/>
        <v>#DIV/0!</v>
      </c>
    </row>
    <row r="21" spans="1:23" x14ac:dyDescent="0.25">
      <c r="A21" s="18"/>
      <c r="B21" s="20"/>
      <c r="C21" s="20"/>
      <c r="D21" s="20"/>
      <c r="E21" s="20"/>
      <c r="F21" s="21"/>
      <c r="H21" s="18"/>
      <c r="I21" s="20"/>
      <c r="J21" s="20"/>
      <c r="K21" s="20"/>
      <c r="L21" s="21"/>
      <c r="N21" s="18"/>
      <c r="O21" s="20"/>
      <c r="P21" s="20"/>
      <c r="Q21" s="20"/>
      <c r="R21" s="21"/>
      <c r="T21" s="18"/>
      <c r="U21" s="20"/>
      <c r="V21" s="20"/>
      <c r="W21" s="21"/>
    </row>
    <row r="22" spans="1:23" x14ac:dyDescent="0.25">
      <c r="A22" s="18"/>
      <c r="B22" s="20"/>
      <c r="C22" s="20"/>
      <c r="D22" s="20"/>
      <c r="E22" s="20"/>
      <c r="F22" s="21"/>
      <c r="H22" s="18"/>
      <c r="I22" s="20"/>
      <c r="J22" s="20"/>
      <c r="K22" s="20"/>
      <c r="L22" s="21"/>
      <c r="N22" s="18"/>
      <c r="O22" s="20"/>
      <c r="P22" s="20"/>
      <c r="Q22" s="20"/>
      <c r="R22" s="21"/>
      <c r="T22" s="18"/>
      <c r="U22" s="20"/>
      <c r="V22" s="20"/>
      <c r="W22" s="21"/>
    </row>
    <row r="23" spans="1:23" x14ac:dyDescent="0.25">
      <c r="A23" s="43" t="s">
        <v>34</v>
      </c>
      <c r="B23" s="8"/>
      <c r="C23" s="8"/>
      <c r="D23" s="8"/>
      <c r="E23" s="8"/>
      <c r="F23" s="25"/>
      <c r="H23" s="23"/>
      <c r="I23" s="8"/>
      <c r="J23" s="8"/>
      <c r="K23" s="8"/>
      <c r="L23" s="25"/>
      <c r="N23" s="23"/>
      <c r="O23" s="8"/>
      <c r="P23" s="8"/>
      <c r="Q23" s="8"/>
      <c r="R23" s="25"/>
      <c r="T23" s="43"/>
      <c r="U23" s="8"/>
      <c r="V23" s="8"/>
      <c r="W23" s="25"/>
    </row>
  </sheetData>
  <mergeCells count="4">
    <mergeCell ref="A1:F1"/>
    <mergeCell ref="H1:L1"/>
    <mergeCell ref="N1:R1"/>
    <mergeCell ref="T1:W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workbookViewId="0">
      <selection activeCell="B1" sqref="B1"/>
    </sheetView>
  </sheetViews>
  <sheetFormatPr defaultRowHeight="15" x14ac:dyDescent="0.25"/>
  <cols>
    <col min="2" max="2" width="13.42578125" customWidth="1"/>
    <col min="4" max="4" width="21.7109375" customWidth="1"/>
    <col min="5" max="5" width="9.7109375" bestFit="1" customWidth="1"/>
    <col min="9" max="9" width="15.85546875" customWidth="1"/>
    <col min="11" max="11" width="20.42578125" customWidth="1"/>
  </cols>
  <sheetData>
    <row r="1" spans="1:14" ht="60.75" x14ac:dyDescent="0.3">
      <c r="A1" s="13" t="s">
        <v>2</v>
      </c>
      <c r="B1" s="9" t="s">
        <v>3</v>
      </c>
      <c r="C1" s="14"/>
      <c r="D1" s="15" t="s">
        <v>5</v>
      </c>
      <c r="E1" s="16" t="s">
        <v>12</v>
      </c>
      <c r="F1" s="17"/>
      <c r="H1" s="13" t="s">
        <v>13</v>
      </c>
      <c r="I1" s="9" t="s">
        <v>3</v>
      </c>
      <c r="J1" s="26"/>
      <c r="K1" s="15" t="s">
        <v>5</v>
      </c>
      <c r="L1" s="27" t="s">
        <v>16</v>
      </c>
      <c r="M1" s="28"/>
      <c r="N1" s="17"/>
    </row>
    <row r="2" spans="1:14" x14ac:dyDescent="0.25">
      <c r="A2" s="18">
        <v>15</v>
      </c>
      <c r="B2" s="19">
        <f t="shared" ref="B2:B18" si="0">551.61*(A2^-1.45)</f>
        <v>10.871758713714948</v>
      </c>
      <c r="C2" s="19"/>
      <c r="D2" s="20"/>
      <c r="E2" s="20"/>
      <c r="F2" s="21"/>
      <c r="H2" s="18">
        <v>300</v>
      </c>
      <c r="I2" s="19">
        <f>38007.28*(H2^-1.46)</f>
        <v>9.1890318839573411</v>
      </c>
      <c r="J2" s="20"/>
      <c r="K2" s="20"/>
      <c r="L2" s="20"/>
      <c r="M2" s="20"/>
      <c r="N2" s="21"/>
    </row>
    <row r="3" spans="1:14" x14ac:dyDescent="0.25">
      <c r="A3" s="18">
        <v>20</v>
      </c>
      <c r="B3" s="19">
        <f t="shared" si="0"/>
        <v>7.1637205663376511</v>
      </c>
      <c r="C3" s="19"/>
      <c r="D3" s="22"/>
      <c r="E3" s="22"/>
      <c r="F3" s="21"/>
      <c r="H3" s="18">
        <v>400</v>
      </c>
      <c r="I3" s="19">
        <f t="shared" ref="I3:I13" si="1">38007.28*(H3^-1.46)</f>
        <v>6.0375286271798858</v>
      </c>
      <c r="J3" s="20"/>
      <c r="K3" s="20"/>
      <c r="L3" s="20"/>
      <c r="M3" s="20"/>
      <c r="N3" s="21"/>
    </row>
    <row r="4" spans="1:14" x14ac:dyDescent="0.25">
      <c r="A4" s="18">
        <v>25</v>
      </c>
      <c r="B4" s="19">
        <f t="shared" si="0"/>
        <v>5.1834524415742598</v>
      </c>
      <c r="C4" s="19"/>
      <c r="D4" s="20"/>
      <c r="E4" s="20"/>
      <c r="F4" s="21"/>
      <c r="H4" s="18">
        <v>500</v>
      </c>
      <c r="I4" s="19">
        <f t="shared" si="1"/>
        <v>4.3588365508270384</v>
      </c>
      <c r="J4" s="20"/>
      <c r="K4" s="20"/>
      <c r="L4" s="20"/>
      <c r="M4" s="20"/>
      <c r="N4" s="21"/>
    </row>
    <row r="5" spans="1:14" x14ac:dyDescent="0.25">
      <c r="A5" s="18">
        <v>30</v>
      </c>
      <c r="B5" s="19">
        <f t="shared" si="0"/>
        <v>3.9792966056305663</v>
      </c>
      <c r="C5" s="19"/>
      <c r="D5" s="20"/>
      <c r="E5" s="20"/>
      <c r="F5" s="21"/>
      <c r="H5" s="18">
        <v>600</v>
      </c>
      <c r="I5" s="19">
        <f t="shared" si="1"/>
        <v>3.3401499550135125</v>
      </c>
      <c r="J5" s="20"/>
      <c r="K5" s="20"/>
      <c r="L5" s="20"/>
      <c r="M5" s="20"/>
      <c r="N5" s="21"/>
    </row>
    <row r="6" spans="1:14" x14ac:dyDescent="0.25">
      <c r="A6" s="18">
        <v>35</v>
      </c>
      <c r="B6" s="19">
        <f t="shared" si="0"/>
        <v>3.1822439279730359</v>
      </c>
      <c r="C6" s="19"/>
      <c r="D6" s="20"/>
      <c r="E6" s="20"/>
      <c r="F6" s="21"/>
      <c r="H6" s="18">
        <v>700</v>
      </c>
      <c r="I6" s="19">
        <f t="shared" si="1"/>
        <v>2.6670039070078175</v>
      </c>
      <c r="J6" s="20"/>
      <c r="K6" s="20"/>
      <c r="L6" s="20"/>
      <c r="M6" s="20"/>
      <c r="N6" s="21"/>
    </row>
    <row r="7" spans="1:14" x14ac:dyDescent="0.25">
      <c r="A7" s="18">
        <v>40</v>
      </c>
      <c r="B7" s="19">
        <f t="shared" si="0"/>
        <v>2.622075202731613</v>
      </c>
      <c r="C7" s="19"/>
      <c r="D7" s="20"/>
      <c r="E7" s="20"/>
      <c r="F7" s="21"/>
      <c r="H7" s="18">
        <v>800</v>
      </c>
      <c r="I7" s="19">
        <f t="shared" si="1"/>
        <v>2.1946001741135444</v>
      </c>
      <c r="J7" s="20"/>
      <c r="K7" s="20"/>
      <c r="L7" s="20"/>
      <c r="M7" s="20"/>
      <c r="N7" s="21"/>
    </row>
    <row r="8" spans="1:14" x14ac:dyDescent="0.25">
      <c r="A8" s="18">
        <v>45</v>
      </c>
      <c r="B8" s="19">
        <f t="shared" si="0"/>
        <v>2.2104158487128513</v>
      </c>
      <c r="C8" s="19"/>
      <c r="D8" s="20"/>
      <c r="E8" s="20"/>
      <c r="F8" s="21"/>
      <c r="H8" s="18">
        <v>900</v>
      </c>
      <c r="I8" s="19">
        <f t="shared" si="1"/>
        <v>1.8478755813681351</v>
      </c>
      <c r="J8" s="20"/>
      <c r="K8" s="20"/>
      <c r="L8" s="20"/>
      <c r="M8" s="20"/>
      <c r="N8" s="21"/>
    </row>
    <row r="9" spans="1:14" x14ac:dyDescent="0.25">
      <c r="A9" s="18">
        <v>50</v>
      </c>
      <c r="B9" s="19">
        <f t="shared" si="0"/>
        <v>1.897254643830826</v>
      </c>
      <c r="C9" s="19"/>
      <c r="D9" s="20"/>
      <c r="E9" s="20"/>
      <c r="F9" s="21"/>
      <c r="H9" s="18">
        <v>1000</v>
      </c>
      <c r="I9" s="19">
        <f t="shared" si="1"/>
        <v>1.5844071380984426</v>
      </c>
      <c r="J9" s="20"/>
      <c r="K9" s="20"/>
      <c r="L9" s="20"/>
      <c r="M9" s="20"/>
      <c r="N9" s="21"/>
    </row>
    <row r="10" spans="1:14" x14ac:dyDescent="0.25">
      <c r="A10" s="18">
        <v>55</v>
      </c>
      <c r="B10" s="19">
        <f t="shared" si="0"/>
        <v>1.6523659273779916</v>
      </c>
      <c r="C10" s="19"/>
      <c r="D10" s="20"/>
      <c r="E10" s="20"/>
      <c r="F10" s="21"/>
      <c r="H10" s="18">
        <v>1100</v>
      </c>
      <c r="I10" s="19">
        <f t="shared" si="1"/>
        <v>1.3785847500240229</v>
      </c>
      <c r="J10" s="20"/>
      <c r="K10" s="20"/>
      <c r="L10" s="20"/>
      <c r="M10" s="20"/>
      <c r="N10" s="21"/>
    </row>
    <row r="11" spans="1:14" x14ac:dyDescent="0.25">
      <c r="A11" s="18">
        <v>60</v>
      </c>
      <c r="B11" s="19">
        <f t="shared" si="0"/>
        <v>1.4565078100571736</v>
      </c>
      <c r="C11" s="19"/>
      <c r="D11" s="20"/>
      <c r="E11" s="20"/>
      <c r="F11" s="21"/>
      <c r="H11" s="18">
        <v>1200</v>
      </c>
      <c r="I11" s="19">
        <f t="shared" si="1"/>
        <v>1.2141215595795796</v>
      </c>
      <c r="J11" s="20"/>
      <c r="K11" s="20"/>
      <c r="L11" s="20"/>
      <c r="M11" s="20"/>
      <c r="N11" s="21"/>
    </row>
    <row r="12" spans="1:14" x14ac:dyDescent="0.25">
      <c r="A12" s="18">
        <v>65</v>
      </c>
      <c r="B12" s="19">
        <f t="shared" si="0"/>
        <v>1.2969038026793014</v>
      </c>
      <c r="C12" s="19"/>
      <c r="D12" s="20"/>
      <c r="E12" s="20"/>
      <c r="F12" s="21"/>
      <c r="H12" s="18">
        <v>1300</v>
      </c>
      <c r="I12" s="19">
        <f t="shared" si="1"/>
        <v>1.0802132397618645</v>
      </c>
      <c r="J12" s="20"/>
      <c r="K12" s="20"/>
      <c r="L12" s="20"/>
      <c r="M12" s="20"/>
      <c r="N12" s="21"/>
    </row>
    <row r="13" spans="1:14" x14ac:dyDescent="0.25">
      <c r="A13" s="18">
        <v>70</v>
      </c>
      <c r="B13" s="19">
        <f t="shared" si="0"/>
        <v>1.164769453988785</v>
      </c>
      <c r="C13" s="19"/>
      <c r="D13" s="20"/>
      <c r="E13" s="20"/>
      <c r="F13" s="21"/>
      <c r="H13" s="23">
        <v>1400</v>
      </c>
      <c r="I13" s="24">
        <f t="shared" si="1"/>
        <v>0.96943759609381508</v>
      </c>
      <c r="J13" s="8"/>
      <c r="K13" s="8"/>
      <c r="L13" s="8"/>
      <c r="M13" s="8"/>
      <c r="N13" s="25"/>
    </row>
    <row r="14" spans="1:14" x14ac:dyDescent="0.25">
      <c r="A14" s="18">
        <v>75</v>
      </c>
      <c r="B14" s="19">
        <f t="shared" si="0"/>
        <v>1.0538851835858989</v>
      </c>
      <c r="C14" s="19"/>
      <c r="D14" s="20"/>
      <c r="E14" s="20"/>
      <c r="F14" s="21"/>
    </row>
    <row r="15" spans="1:14" x14ac:dyDescent="0.25">
      <c r="A15" s="18">
        <v>80</v>
      </c>
      <c r="B15" s="19">
        <f t="shared" si="0"/>
        <v>0.95973569950327042</v>
      </c>
      <c r="C15" s="19"/>
      <c r="D15" s="20"/>
      <c r="E15" s="20"/>
      <c r="F15" s="21"/>
    </row>
    <row r="16" spans="1:14" x14ac:dyDescent="0.25">
      <c r="A16" s="18">
        <v>85</v>
      </c>
      <c r="B16" s="19">
        <f t="shared" si="0"/>
        <v>0.87897128724822249</v>
      </c>
      <c r="C16" s="19"/>
      <c r="D16" s="20"/>
      <c r="E16" s="20"/>
      <c r="F16" s="21"/>
    </row>
    <row r="17" spans="1:14" x14ac:dyDescent="0.25">
      <c r="A17" s="18">
        <v>90</v>
      </c>
      <c r="B17" s="19">
        <f t="shared" si="0"/>
        <v>0.80905955654799822</v>
      </c>
      <c r="C17" s="19"/>
      <c r="D17" s="20"/>
      <c r="E17" s="20"/>
      <c r="F17" s="21"/>
    </row>
    <row r="18" spans="1:14" x14ac:dyDescent="0.25">
      <c r="A18" s="23">
        <v>95</v>
      </c>
      <c r="B18" s="24">
        <f t="shared" si="0"/>
        <v>0.74805392004284665</v>
      </c>
      <c r="C18" s="24"/>
      <c r="D18" s="8"/>
      <c r="E18" s="8"/>
      <c r="F18" s="25"/>
    </row>
    <row r="21" spans="1:14" ht="60.75" x14ac:dyDescent="0.3">
      <c r="A21" s="29" t="s">
        <v>10</v>
      </c>
      <c r="B21" s="30" t="s">
        <v>3</v>
      </c>
      <c r="C21" s="26"/>
      <c r="D21" s="15" t="s">
        <v>5</v>
      </c>
      <c r="E21" s="16" t="s">
        <v>11</v>
      </c>
      <c r="F21" s="17"/>
      <c r="H21" s="13" t="s">
        <v>14</v>
      </c>
      <c r="I21" s="9" t="s">
        <v>3</v>
      </c>
      <c r="J21" s="26"/>
      <c r="K21" s="15" t="s">
        <v>5</v>
      </c>
      <c r="L21" s="27" t="s">
        <v>15</v>
      </c>
      <c r="M21" s="28"/>
      <c r="N21" s="17"/>
    </row>
    <row r="22" spans="1:14" x14ac:dyDescent="0.25">
      <c r="A22" s="31">
        <v>70</v>
      </c>
      <c r="B22" s="19">
        <f>8518472*(A22^-3.26)</f>
        <v>8.2289057809101784</v>
      </c>
      <c r="C22" s="20"/>
      <c r="D22" s="20"/>
      <c r="E22" s="20"/>
      <c r="F22" s="21"/>
      <c r="H22" s="18">
        <v>800</v>
      </c>
      <c r="I22" s="19">
        <f t="shared" ref="I22:I31" si="2">402640001*(H22^-2.66)</f>
        <v>7.6330402603873173</v>
      </c>
      <c r="J22" s="20"/>
      <c r="K22" s="20"/>
      <c r="L22" s="20"/>
      <c r="M22" s="20"/>
      <c r="N22" s="21"/>
    </row>
    <row r="23" spans="1:14" x14ac:dyDescent="0.25">
      <c r="A23" s="31">
        <v>75</v>
      </c>
      <c r="B23" s="19">
        <f t="shared" ref="B23:B35" si="3">8518472*(A23^-3.26)</f>
        <v>6.5714617075234889</v>
      </c>
      <c r="C23" s="20"/>
      <c r="D23" s="20"/>
      <c r="E23" s="20"/>
      <c r="F23" s="21"/>
      <c r="H23" s="18">
        <v>900</v>
      </c>
      <c r="I23" s="19">
        <f t="shared" si="2"/>
        <v>5.5799697346090316</v>
      </c>
      <c r="J23" s="20"/>
      <c r="K23" s="20"/>
      <c r="L23" s="20"/>
      <c r="M23" s="20"/>
      <c r="N23" s="21"/>
    </row>
    <row r="24" spans="1:14" x14ac:dyDescent="0.25">
      <c r="A24" s="31">
        <v>80</v>
      </c>
      <c r="B24" s="19">
        <f t="shared" si="3"/>
        <v>5.324616610427988</v>
      </c>
      <c r="C24" s="20"/>
      <c r="D24" s="20"/>
      <c r="E24" s="20"/>
      <c r="F24" s="21"/>
      <c r="H24" s="18">
        <v>1000</v>
      </c>
      <c r="I24" s="19">
        <f t="shared" si="2"/>
        <v>4.2161583963434186</v>
      </c>
      <c r="J24" s="20"/>
      <c r="K24" s="20"/>
      <c r="L24" s="20"/>
      <c r="M24" s="20"/>
      <c r="N24" s="21"/>
    </row>
    <row r="25" spans="1:14" x14ac:dyDescent="0.25">
      <c r="A25" s="31">
        <v>85</v>
      </c>
      <c r="B25" s="19">
        <f t="shared" si="3"/>
        <v>4.3697440772762155</v>
      </c>
      <c r="C25" s="20"/>
      <c r="D25" s="20"/>
      <c r="E25" s="20"/>
      <c r="F25" s="21"/>
      <c r="H25" s="18">
        <v>1100</v>
      </c>
      <c r="I25" s="19">
        <f t="shared" si="2"/>
        <v>3.2719930758123716</v>
      </c>
      <c r="J25" s="20"/>
      <c r="K25" s="20"/>
      <c r="L25" s="20"/>
      <c r="M25" s="20"/>
      <c r="N25" s="21"/>
    </row>
    <row r="26" spans="1:14" x14ac:dyDescent="0.25">
      <c r="A26" s="31">
        <v>90</v>
      </c>
      <c r="B26" s="19">
        <f t="shared" si="3"/>
        <v>3.6268627366832478</v>
      </c>
      <c r="C26" s="20"/>
      <c r="D26" s="20"/>
      <c r="E26" s="20"/>
      <c r="F26" s="21"/>
      <c r="H26" s="18">
        <v>1200</v>
      </c>
      <c r="I26" s="19">
        <f t="shared" si="2"/>
        <v>2.5959409180740063</v>
      </c>
      <c r="J26" s="20"/>
      <c r="K26" s="20"/>
      <c r="L26" s="20"/>
      <c r="M26" s="20"/>
      <c r="N26" s="21"/>
    </row>
    <row r="27" spans="1:14" x14ac:dyDescent="0.25">
      <c r="A27" s="31">
        <v>95</v>
      </c>
      <c r="B27" s="19">
        <f t="shared" si="3"/>
        <v>3.0407642242497319</v>
      </c>
      <c r="C27" s="20"/>
      <c r="D27" s="20"/>
      <c r="E27" s="20"/>
      <c r="F27" s="21"/>
      <c r="H27" s="18">
        <v>1300</v>
      </c>
      <c r="I27" s="19">
        <f t="shared" si="2"/>
        <v>2.0981068483343206</v>
      </c>
      <c r="J27" s="20"/>
      <c r="K27" s="20"/>
      <c r="L27" s="20"/>
      <c r="M27" s="20"/>
      <c r="N27" s="21"/>
    </row>
    <row r="28" spans="1:14" x14ac:dyDescent="0.25">
      <c r="A28" s="31">
        <v>100</v>
      </c>
      <c r="B28" s="19">
        <f t="shared" si="3"/>
        <v>2.5725374171596407</v>
      </c>
      <c r="C28" s="20"/>
      <c r="D28" s="20"/>
      <c r="E28" s="20"/>
      <c r="F28" s="21"/>
      <c r="H28" s="18">
        <v>1400</v>
      </c>
      <c r="I28" s="19">
        <f t="shared" si="2"/>
        <v>1.7227265365733546</v>
      </c>
      <c r="J28" s="20"/>
      <c r="K28" s="20"/>
      <c r="L28" s="20"/>
      <c r="M28" s="20"/>
      <c r="N28" s="21"/>
    </row>
    <row r="29" spans="1:14" x14ac:dyDescent="0.25">
      <c r="A29" s="31">
        <v>105</v>
      </c>
      <c r="B29" s="19">
        <f t="shared" si="3"/>
        <v>2.1942423113506089</v>
      </c>
      <c r="C29" s="20"/>
      <c r="D29" s="20"/>
      <c r="E29" s="20"/>
      <c r="F29" s="21"/>
      <c r="H29" s="18">
        <v>1500</v>
      </c>
      <c r="I29" s="19">
        <f t="shared" si="2"/>
        <v>1.433884497498227</v>
      </c>
      <c r="J29" s="20"/>
      <c r="K29" s="20"/>
      <c r="L29" s="20"/>
      <c r="M29" s="20"/>
      <c r="N29" s="21"/>
    </row>
    <row r="30" spans="1:14" x14ac:dyDescent="0.25">
      <c r="A30" s="31">
        <v>110</v>
      </c>
      <c r="B30" s="19">
        <f t="shared" si="3"/>
        <v>1.8854783353506941</v>
      </c>
      <c r="C30" s="20"/>
      <c r="D30" s="20"/>
      <c r="E30" s="20"/>
      <c r="F30" s="21"/>
      <c r="H30" s="18">
        <v>1600</v>
      </c>
      <c r="I30" s="19">
        <f t="shared" si="2"/>
        <v>1.2076963802032357</v>
      </c>
      <c r="J30" s="20"/>
      <c r="K30" s="20"/>
      <c r="L30" s="20"/>
      <c r="M30" s="20"/>
      <c r="N30" s="21"/>
    </row>
    <row r="31" spans="1:14" x14ac:dyDescent="0.25">
      <c r="A31" s="31">
        <v>115</v>
      </c>
      <c r="B31" s="19">
        <f t="shared" si="3"/>
        <v>1.6311231090936626</v>
      </c>
      <c r="C31" s="20"/>
      <c r="D31" s="20"/>
      <c r="E31" s="20"/>
      <c r="F31" s="21"/>
      <c r="H31" s="23">
        <v>1700</v>
      </c>
      <c r="I31" s="24">
        <f t="shared" si="2"/>
        <v>1.0278335452898864</v>
      </c>
      <c r="J31" s="8"/>
      <c r="K31" s="8"/>
      <c r="L31" s="8"/>
      <c r="M31" s="8"/>
      <c r="N31" s="25"/>
    </row>
    <row r="32" spans="1:14" x14ac:dyDescent="0.25">
      <c r="A32" s="31">
        <v>120</v>
      </c>
      <c r="B32" s="19">
        <f t="shared" si="3"/>
        <v>1.4198119858687976</v>
      </c>
      <c r="C32" s="20"/>
      <c r="D32" s="20"/>
      <c r="E32" s="20"/>
      <c r="F32" s="21"/>
    </row>
    <row r="33" spans="1:6" x14ac:dyDescent="0.25">
      <c r="A33" s="31">
        <v>125</v>
      </c>
      <c r="B33" s="19">
        <f t="shared" si="3"/>
        <v>1.2428967655108718</v>
      </c>
      <c r="C33" s="20"/>
      <c r="D33" s="20"/>
      <c r="E33" s="20"/>
      <c r="F33" s="21"/>
    </row>
    <row r="34" spans="1:6" x14ac:dyDescent="0.25">
      <c r="A34" s="31">
        <v>130</v>
      </c>
      <c r="B34" s="19">
        <f t="shared" si="3"/>
        <v>1.0937205487975312</v>
      </c>
      <c r="C34" s="20"/>
      <c r="D34" s="20"/>
      <c r="E34" s="20"/>
      <c r="F34" s="21"/>
    </row>
    <row r="35" spans="1:6" x14ac:dyDescent="0.25">
      <c r="A35" s="32">
        <v>135</v>
      </c>
      <c r="B35" s="24">
        <f t="shared" si="3"/>
        <v>0.96710496950312352</v>
      </c>
      <c r="C35" s="8"/>
      <c r="D35" s="8"/>
      <c r="E35" s="8"/>
      <c r="F35" s="25"/>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vt:lpstr>
      <vt:lpstr>Data input form</vt:lpstr>
      <vt:lpstr>Examples</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 Skinkis</dc:creator>
  <cp:lastModifiedBy>Skinkis, Patty</cp:lastModifiedBy>
  <dcterms:created xsi:type="dcterms:W3CDTF">2019-02-13T19:06:56Z</dcterms:created>
  <dcterms:modified xsi:type="dcterms:W3CDTF">2022-05-25T22:19:11Z</dcterms:modified>
</cp:coreProperties>
</file>